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D:\Desktop\Worktable\プログラミング\試作・作成中\レベリング計算機\"/>
    </mc:Choice>
  </mc:AlternateContent>
  <xr:revisionPtr revIDLastSave="0" documentId="10_ncr:100000_{30783385-7C6B-4980-8F84-98B4AE713BC9}" xr6:coauthVersionLast="31" xr6:coauthVersionMax="31" xr10:uidLastSave="{00000000-0000-0000-0000-000000000000}"/>
  <bookViews>
    <workbookView xWindow="0" yWindow="0" windowWidth="7680" windowHeight="675" activeTab="1" xr2:uid="{00000000-000D-0000-FFFF-FFFF00000000}"/>
  </bookViews>
  <sheets>
    <sheet name="既存の計算部" sheetId="1" r:id="rId1"/>
    <sheet name="メモ" sheetId="5"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5" l="1"/>
  <c r="G33" i="5"/>
  <c r="M5" i="1" l="1"/>
  <c r="H5" i="1" s="1"/>
  <c r="M6" i="1"/>
  <c r="H4" i="1" l="1"/>
  <c r="F15" i="1" l="1"/>
  <c r="F14" i="1"/>
  <c r="F19" i="1"/>
  <c r="F22" i="1"/>
  <c r="H2" i="1" l="1"/>
  <c r="F17" i="1" l="1"/>
  <c r="Z23" i="1"/>
  <c r="Y23" i="1"/>
  <c r="F9" i="1" l="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16" i="1"/>
  <c r="F18" i="1"/>
  <c r="F20" i="1"/>
  <c r="F21" i="1"/>
  <c r="F23" i="1"/>
  <c r="F24" i="1"/>
  <c r="F25" i="1"/>
  <c r="F26" i="1"/>
  <c r="F27" i="1"/>
  <c r="F28" i="1"/>
  <c r="F29" i="1"/>
  <c r="F30" i="1"/>
  <c r="T15" i="1" l="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14" i="1"/>
  <c r="G16" i="1"/>
  <c r="G17" i="1"/>
  <c r="G18" i="1"/>
  <c r="G19" i="1"/>
  <c r="G20" i="1"/>
  <c r="G21" i="1"/>
  <c r="G22" i="1"/>
  <c r="G23" i="1"/>
  <c r="G24" i="1"/>
  <c r="G25" i="1"/>
  <c r="G26" i="1"/>
  <c r="G27" i="1"/>
  <c r="G28" i="1"/>
  <c r="G29" i="1"/>
  <c r="G30" i="1"/>
  <c r="G31" i="1"/>
  <c r="G32" i="1"/>
  <c r="G33"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34" i="1"/>
  <c r="G15" i="1" l="1"/>
  <c r="J3" i="1"/>
  <c r="R14" i="1"/>
  <c r="G10" i="1" l="1"/>
  <c r="C10" i="1" s="1"/>
  <c r="H10"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14" i="1"/>
  <c r="C14" i="1" l="1"/>
  <c r="C15" i="1" l="1"/>
  <c r="C16" i="1" l="1"/>
  <c r="C17" i="1" l="1"/>
  <c r="C18" i="1" l="1"/>
  <c r="C19" i="1" l="1"/>
  <c r="C20" i="1" l="1"/>
  <c r="C21" i="1" l="1"/>
  <c r="C22" i="1" l="1"/>
  <c r="C23" i="1" l="1"/>
  <c r="C24" i="1" l="1"/>
  <c r="C25" i="1" l="1"/>
  <c r="C26" i="1" l="1"/>
  <c r="C27" i="1" l="1"/>
  <c r="K26" i="1"/>
  <c r="K27" i="1" l="1"/>
  <c r="C28" i="1"/>
  <c r="K28" i="1" l="1"/>
  <c r="C29" i="1"/>
  <c r="C30" i="1" l="1"/>
  <c r="K29" i="1"/>
  <c r="K30" i="1" l="1"/>
  <c r="C31" i="1"/>
  <c r="K31" i="1" l="1"/>
  <c r="C32" i="1"/>
  <c r="C33" i="1" l="1"/>
  <c r="K32" i="1"/>
  <c r="C34" i="1" l="1"/>
  <c r="K33" i="1"/>
  <c r="C35" i="1" l="1"/>
  <c r="K34" i="1"/>
  <c r="C36" i="1" l="1"/>
  <c r="K35" i="1"/>
  <c r="C37" i="1" l="1"/>
  <c r="K36" i="1"/>
  <c r="C38" i="1" l="1"/>
  <c r="K37" i="1"/>
  <c r="C39" i="1" l="1"/>
  <c r="K38" i="1"/>
  <c r="C40" i="1" l="1"/>
  <c r="K39" i="1"/>
  <c r="C41" i="1" l="1"/>
  <c r="K40" i="1"/>
  <c r="C42" i="1" l="1"/>
  <c r="K41" i="1"/>
  <c r="K42" i="1" l="1"/>
  <c r="C43" i="1"/>
  <c r="C44" i="1" l="1"/>
  <c r="K43" i="1"/>
  <c r="C45" i="1" l="1"/>
  <c r="K44" i="1"/>
  <c r="C46" i="1" l="1"/>
  <c r="K45" i="1"/>
  <c r="C47" i="1" l="1"/>
  <c r="K46" i="1"/>
  <c r="K15" i="1"/>
  <c r="K16" i="1"/>
  <c r="K17" i="1"/>
  <c r="K18" i="1"/>
  <c r="K19" i="1"/>
  <c r="K20" i="1"/>
  <c r="K21" i="1"/>
  <c r="K22" i="1"/>
  <c r="K23" i="1"/>
  <c r="K24" i="1"/>
  <c r="K25" i="1"/>
  <c r="K14" i="1"/>
  <c r="C48" i="1" l="1"/>
  <c r="K47" i="1"/>
  <c r="K48" i="1" l="1"/>
  <c r="C49" i="1"/>
  <c r="C50" i="1" l="1"/>
  <c r="K49" i="1"/>
  <c r="C51" i="1" l="1"/>
  <c r="K50" i="1"/>
  <c r="C52" i="1" l="1"/>
  <c r="K51" i="1"/>
  <c r="C53" i="1" l="1"/>
  <c r="K52" i="1"/>
  <c r="C54" i="1" l="1"/>
  <c r="K53" i="1"/>
  <c r="C55" i="1" l="1"/>
  <c r="K54" i="1"/>
  <c r="K55" i="1" l="1"/>
  <c r="C56" i="1"/>
  <c r="K56" i="1" l="1"/>
  <c r="C57" i="1"/>
  <c r="C58" i="1" l="1"/>
  <c r="K57" i="1"/>
  <c r="C59" i="1" l="1"/>
  <c r="K58" i="1"/>
  <c r="C60" i="1" l="1"/>
  <c r="K59" i="1"/>
  <c r="C61" i="1" l="1"/>
  <c r="K60" i="1"/>
  <c r="C62" i="1" l="1"/>
  <c r="K61" i="1"/>
  <c r="C63" i="1" l="1"/>
  <c r="K62" i="1"/>
  <c r="H14" i="1"/>
  <c r="K63" i="1" l="1"/>
  <c r="H27" i="1"/>
  <c r="H58" i="1"/>
  <c r="H40" i="1"/>
  <c r="H61" i="1"/>
  <c r="H45" i="1"/>
  <c r="H50" i="1"/>
  <c r="H48" i="1"/>
  <c r="H57" i="1"/>
  <c r="H15" i="1"/>
  <c r="H52" i="1"/>
  <c r="H46" i="1"/>
  <c r="H17" i="1"/>
  <c r="H38" i="1"/>
  <c r="H59" i="1"/>
  <c r="H42" i="1"/>
  <c r="H47" i="1"/>
  <c r="H31" i="1"/>
  <c r="H19" i="1"/>
  <c r="H29" i="1"/>
  <c r="H53" i="1"/>
  <c r="H28" i="1"/>
  <c r="H23" i="1"/>
  <c r="H56" i="1"/>
  <c r="H34" i="1"/>
  <c r="H25" i="1"/>
  <c r="H18" i="1"/>
  <c r="H21" i="1"/>
  <c r="H26" i="1"/>
  <c r="H24" i="1"/>
  <c r="H55" i="1"/>
  <c r="H49" i="1"/>
  <c r="H16" i="1"/>
  <c r="H37" i="1"/>
  <c r="H41" i="1"/>
  <c r="H30" i="1"/>
  <c r="H62" i="1"/>
  <c r="H33" i="1"/>
  <c r="H63" i="1"/>
  <c r="H20" i="1"/>
  <c r="H22" i="1"/>
  <c r="H35" i="1"/>
  <c r="H54" i="1"/>
  <c r="H51" i="1"/>
  <c r="I19" i="1" l="1"/>
  <c r="I14" i="1"/>
  <c r="I62" i="1"/>
  <c r="J62" i="1"/>
  <c r="M62" i="1" s="1"/>
  <c r="I58" i="1"/>
  <c r="J58" i="1"/>
  <c r="M58" i="1" s="1"/>
  <c r="I56" i="1"/>
  <c r="J56" i="1"/>
  <c r="M56" i="1" s="1"/>
  <c r="I16" i="1"/>
  <c r="J16" i="1"/>
  <c r="M16" i="1" s="1"/>
  <c r="I24" i="1"/>
  <c r="J24" i="1"/>
  <c r="M24" i="1" s="1"/>
  <c r="I28" i="1"/>
  <c r="J28" i="1"/>
  <c r="M28" i="1" s="1"/>
  <c r="I48" i="1"/>
  <c r="J48" i="1"/>
  <c r="M48" i="1" s="1"/>
  <c r="J14" i="1"/>
  <c r="M14" i="1" s="1"/>
  <c r="I18" i="1"/>
  <c r="J18" i="1"/>
  <c r="M18" i="1" s="1"/>
  <c r="I22" i="1"/>
  <c r="J22" i="1"/>
  <c r="M22" i="1" s="1"/>
  <c r="I26" i="1"/>
  <c r="J26" i="1"/>
  <c r="M26" i="1" s="1"/>
  <c r="I30" i="1"/>
  <c r="J30" i="1"/>
  <c r="M30" i="1" s="1"/>
  <c r="I34" i="1"/>
  <c r="J34" i="1"/>
  <c r="M34" i="1" s="1"/>
  <c r="I38" i="1"/>
  <c r="J38" i="1"/>
  <c r="M38" i="1" s="1"/>
  <c r="I42" i="1"/>
  <c r="J42" i="1"/>
  <c r="M42" i="1" s="1"/>
  <c r="I46" i="1"/>
  <c r="J46" i="1"/>
  <c r="M46" i="1" s="1"/>
  <c r="I50" i="1"/>
  <c r="J50" i="1"/>
  <c r="M50" i="1" s="1"/>
  <c r="I54" i="1"/>
  <c r="J54" i="1"/>
  <c r="M54" i="1" s="1"/>
  <c r="U14" i="1"/>
  <c r="G6" i="1"/>
  <c r="I15" i="1"/>
  <c r="J15" i="1"/>
  <c r="M15" i="1" s="1"/>
  <c r="J19" i="1"/>
  <c r="M19" i="1" s="1"/>
  <c r="I23" i="1"/>
  <c r="J23" i="1"/>
  <c r="M23" i="1" s="1"/>
  <c r="I27" i="1"/>
  <c r="J27" i="1"/>
  <c r="M27" i="1" s="1"/>
  <c r="I31" i="1"/>
  <c r="J31" i="1"/>
  <c r="M31" i="1" s="1"/>
  <c r="I35" i="1"/>
  <c r="J35" i="1"/>
  <c r="M35" i="1" s="1"/>
  <c r="I47" i="1"/>
  <c r="J47" i="1"/>
  <c r="M47" i="1" s="1"/>
  <c r="I51" i="1"/>
  <c r="J51" i="1"/>
  <c r="M51" i="1" s="1"/>
  <c r="I20" i="1"/>
  <c r="J20" i="1"/>
  <c r="M20" i="1" s="1"/>
  <c r="I40" i="1"/>
  <c r="J40" i="1"/>
  <c r="M40" i="1" s="1"/>
  <c r="I52" i="1"/>
  <c r="J52" i="1"/>
  <c r="M52" i="1" s="1"/>
  <c r="I17" i="1"/>
  <c r="J17" i="1"/>
  <c r="M17" i="1" s="1"/>
  <c r="I21" i="1"/>
  <c r="J21" i="1"/>
  <c r="M21" i="1" s="1"/>
  <c r="I25" i="1"/>
  <c r="J25" i="1"/>
  <c r="M25" i="1" s="1"/>
  <c r="I29" i="1"/>
  <c r="J29" i="1"/>
  <c r="M29" i="1" s="1"/>
  <c r="I33" i="1"/>
  <c r="J33" i="1"/>
  <c r="M33" i="1" s="1"/>
  <c r="I37" i="1"/>
  <c r="J37" i="1"/>
  <c r="M37" i="1" s="1"/>
  <c r="I41" i="1"/>
  <c r="J41" i="1"/>
  <c r="M41" i="1" s="1"/>
  <c r="I45" i="1"/>
  <c r="J45" i="1"/>
  <c r="M45" i="1" s="1"/>
  <c r="I49" i="1"/>
  <c r="J49" i="1"/>
  <c r="M49" i="1" s="1"/>
  <c r="I53" i="1"/>
  <c r="J53" i="1"/>
  <c r="M53" i="1" s="1"/>
  <c r="I55" i="1"/>
  <c r="J55" i="1"/>
  <c r="M55" i="1" s="1"/>
  <c r="I57" i="1"/>
  <c r="J57" i="1"/>
  <c r="M57" i="1" s="1"/>
  <c r="I59" i="1"/>
  <c r="J59" i="1"/>
  <c r="M59" i="1" s="1"/>
  <c r="I61" i="1"/>
  <c r="J61" i="1"/>
  <c r="M61" i="1" s="1"/>
  <c r="I63" i="1"/>
  <c r="J63" i="1"/>
  <c r="M63" i="1" s="1"/>
  <c r="H44" i="1"/>
  <c r="H60" i="1"/>
  <c r="H36" i="1"/>
  <c r="H43" i="1"/>
  <c r="H32" i="1"/>
  <c r="H39" i="1"/>
  <c r="I44" i="1" l="1"/>
  <c r="J44" i="1"/>
  <c r="M44" i="1" s="1"/>
  <c r="I36" i="1"/>
  <c r="J36" i="1"/>
  <c r="M36" i="1" s="1"/>
  <c r="I39" i="1"/>
  <c r="J39" i="1"/>
  <c r="M39" i="1" s="1"/>
  <c r="I43" i="1"/>
  <c r="J43" i="1"/>
  <c r="I32" i="1"/>
  <c r="J32" i="1"/>
  <c r="M32" i="1" s="1"/>
  <c r="I60" i="1"/>
  <c r="J60" i="1"/>
  <c r="M60" i="1" s="1"/>
  <c r="U18" i="1"/>
  <c r="U22" i="1"/>
  <c r="U26" i="1"/>
  <c r="U30" i="1"/>
  <c r="U34" i="1"/>
  <c r="U38" i="1"/>
  <c r="U42" i="1"/>
  <c r="U46" i="1"/>
  <c r="U50" i="1"/>
  <c r="U54" i="1"/>
  <c r="U58" i="1"/>
  <c r="U62" i="1"/>
  <c r="U15" i="1"/>
  <c r="U19" i="1"/>
  <c r="U23" i="1"/>
  <c r="U27" i="1"/>
  <c r="U31" i="1"/>
  <c r="U35" i="1"/>
  <c r="U39" i="1"/>
  <c r="U43" i="1"/>
  <c r="U47" i="1"/>
  <c r="U51" i="1"/>
  <c r="U55" i="1"/>
  <c r="U59" i="1"/>
  <c r="U63" i="1"/>
  <c r="U16" i="1"/>
  <c r="U24" i="1"/>
  <c r="U32" i="1"/>
  <c r="U40" i="1"/>
  <c r="U48" i="1"/>
  <c r="U56" i="1"/>
  <c r="U17" i="1"/>
  <c r="U25" i="1"/>
  <c r="U33" i="1"/>
  <c r="U41" i="1"/>
  <c r="U49" i="1"/>
  <c r="U57" i="1"/>
  <c r="U20" i="1"/>
  <c r="U28" i="1"/>
  <c r="U36" i="1"/>
  <c r="U44" i="1"/>
  <c r="U52" i="1"/>
  <c r="U60" i="1"/>
  <c r="U21" i="1"/>
  <c r="U29" i="1"/>
  <c r="U37" i="1"/>
  <c r="U45" i="1"/>
  <c r="U53" i="1"/>
  <c r="U61" i="1"/>
  <c r="M43" i="1" l="1"/>
</calcChain>
</file>

<file path=xl/sharedStrings.xml><?xml version="1.0" encoding="utf-8"?>
<sst xmlns="http://schemas.openxmlformats.org/spreadsheetml/2006/main" count="102" uniqueCount="97">
  <si>
    <t>No.</t>
    <phoneticPr fontId="1"/>
  </si>
  <si>
    <t>日付</t>
    <rPh sb="0" eb="2">
      <t>ヒヅケ</t>
    </rPh>
    <phoneticPr fontId="1"/>
  </si>
  <si>
    <t>必要累計Exｐからそれに達する日付がいつかを見る</t>
    <rPh sb="0" eb="2">
      <t>ヒツヨウ</t>
    </rPh>
    <rPh sb="2" eb="4">
      <t>ルイケイ</t>
    </rPh>
    <rPh sb="12" eb="13">
      <t>タッ</t>
    </rPh>
    <rPh sb="15" eb="17">
      <t>ヒヅケ</t>
    </rPh>
    <rPh sb="22" eb="23">
      <t>ミ</t>
    </rPh>
    <phoneticPr fontId="1"/>
  </si>
  <si>
    <t>記入済み最下のセルの番号を調べて、それが何日かを算出</t>
    <rPh sb="0" eb="2">
      <t>キニュウ</t>
    </rPh>
    <rPh sb="2" eb="3">
      <t>ズ</t>
    </rPh>
    <rPh sb="4" eb="5">
      <t>サイ</t>
    </rPh>
    <rPh sb="5" eb="6">
      <t>シタ</t>
    </rPh>
    <rPh sb="10" eb="12">
      <t>バンゴウ</t>
    </rPh>
    <rPh sb="13" eb="14">
      <t>シラ</t>
    </rPh>
    <rPh sb="20" eb="22">
      <t>ナンニチ</t>
    </rPh>
    <rPh sb="24" eb="26">
      <t>サンシュツ</t>
    </rPh>
    <phoneticPr fontId="1"/>
  </si>
  <si>
    <t>記入欄</t>
    <rPh sb="0" eb="2">
      <t>キニュウ</t>
    </rPh>
    <rPh sb="2" eb="3">
      <t>ラン</t>
    </rPh>
    <phoneticPr fontId="1"/>
  </si>
  <si>
    <t>必要
累計EXP</t>
    <rPh sb="0" eb="2">
      <t>ヒツヨウ</t>
    </rPh>
    <rPh sb="3" eb="5">
      <t>ルイケイ</t>
    </rPh>
    <phoneticPr fontId="1"/>
  </si>
  <si>
    <t>累計
EXP</t>
    <rPh sb="0" eb="2">
      <t>ルイケイ</t>
    </rPh>
    <phoneticPr fontId="1"/>
  </si>
  <si>
    <t>予測
累計EXP</t>
    <rPh sb="0" eb="2">
      <t>ヨソク</t>
    </rPh>
    <rPh sb="3" eb="5">
      <t>ルイケイ</t>
    </rPh>
    <phoneticPr fontId="1"/>
  </si>
  <si>
    <t>開始日</t>
    <rPh sb="0" eb="3">
      <t>カイシビ</t>
    </rPh>
    <phoneticPr fontId="1"/>
  </si>
  <si>
    <t>機構部</t>
    <rPh sb="0" eb="2">
      <t>キコウ</t>
    </rPh>
    <rPh sb="2" eb="3">
      <t>ブ</t>
    </rPh>
    <phoneticPr fontId="1"/>
  </si>
  <si>
    <t>新型レベリング計算機</t>
    <rPh sb="0" eb="2">
      <t>シンガタ</t>
    </rPh>
    <rPh sb="7" eb="10">
      <t>ケイサンキ</t>
    </rPh>
    <phoneticPr fontId="1"/>
  </si>
  <si>
    <t xml:space="preserve"> </t>
    <phoneticPr fontId="1"/>
  </si>
  <si>
    <t>LV</t>
  </si>
  <si>
    <t>累計EXP</t>
    <phoneticPr fontId="1"/>
  </si>
  <si>
    <t>予測累計
EXP(copy)</t>
    <rPh sb="0" eb="2">
      <t>ヨソク</t>
    </rPh>
    <rPh sb="2" eb="4">
      <t>ルイケイ</t>
    </rPh>
    <phoneticPr fontId="1"/>
  </si>
  <si>
    <t>必要
Lv</t>
    <rPh sb="0" eb="2">
      <t>ヒツヨウ</t>
    </rPh>
    <phoneticPr fontId="1"/>
  </si>
  <si>
    <t>予測
Lv</t>
    <rPh sb="0" eb="2">
      <t>ヨソク</t>
    </rPh>
    <phoneticPr fontId="1"/>
  </si>
  <si>
    <t>目標
Lv</t>
    <rPh sb="0" eb="2">
      <t>モクヒョウ</t>
    </rPh>
    <phoneticPr fontId="1"/>
  </si>
  <si>
    <t>予想
EXP/day</t>
    <rPh sb="0" eb="2">
      <t>ヨソウ</t>
    </rPh>
    <phoneticPr fontId="1"/>
  </si>
  <si>
    <t>EXP/day</t>
    <phoneticPr fontId="1"/>
  </si>
  <si>
    <t>終了
予定日</t>
    <phoneticPr fontId="1"/>
  </si>
  <si>
    <t>今日：</t>
    <rPh sb="0" eb="2">
      <t>キョウ</t>
    </rPh>
    <phoneticPr fontId="1"/>
  </si>
  <si>
    <t>"(MAX(INDEX((F14:F63&lt;&gt;"")*ROW(F14:F63),0))-13)"によって空白を除く最下セルを調べている。ちなみに-19は開始位置調整</t>
    <rPh sb="51" eb="53">
      <t>クウハク</t>
    </rPh>
    <rPh sb="54" eb="55">
      <t>ノゾ</t>
    </rPh>
    <rPh sb="56" eb="58">
      <t>サイカ</t>
    </rPh>
    <rPh sb="61" eb="62">
      <t>シラ</t>
    </rPh>
    <rPh sb="75" eb="77">
      <t>カイシ</t>
    </rPh>
    <rPh sb="77" eb="79">
      <t>イチ</t>
    </rPh>
    <rPh sb="79" eb="81">
      <t>チョウセイ</t>
    </rPh>
    <phoneticPr fontId="1"/>
  </si>
  <si>
    <t>MAP</t>
  </si>
  <si>
    <t>1-1</t>
  </si>
  <si>
    <t>2-2</t>
  </si>
  <si>
    <t>3-3</t>
  </si>
  <si>
    <t>4-4</t>
  </si>
  <si>
    <t>5-5</t>
  </si>
  <si>
    <t>1-2</t>
  </si>
  <si>
    <t>1-3</t>
  </si>
  <si>
    <t>1-4</t>
  </si>
  <si>
    <t>1-5</t>
  </si>
  <si>
    <t>2-1</t>
  </si>
  <si>
    <t>2-3</t>
  </si>
  <si>
    <t>2-5</t>
  </si>
  <si>
    <t>3-1</t>
  </si>
  <si>
    <t>3-2</t>
  </si>
  <si>
    <t>3-4</t>
  </si>
  <si>
    <t>3-5</t>
  </si>
  <si>
    <t>4-1</t>
  </si>
  <si>
    <t>4-2</t>
  </si>
  <si>
    <t>4-3</t>
  </si>
  <si>
    <t>5-1</t>
  </si>
  <si>
    <t>5-2</t>
  </si>
  <si>
    <t>5-3</t>
  </si>
  <si>
    <t>5-4</t>
  </si>
  <si>
    <t>6-1</t>
  </si>
  <si>
    <t>6-2</t>
  </si>
  <si>
    <t>2-4</t>
  </si>
  <si>
    <t>経験値</t>
    <rPh sb="0" eb="3">
      <t>ケイケンチ</t>
    </rPh>
    <phoneticPr fontId="1"/>
  </si>
  <si>
    <t>日付
(copy)</t>
    <rPh sb="0" eb="2">
      <t>ヒヅケ</t>
    </rPh>
    <phoneticPr fontId="1"/>
  </si>
  <si>
    <t>旗艦</t>
    <rPh sb="0" eb="2">
      <t>キカン</t>
    </rPh>
    <phoneticPr fontId="1"/>
  </si>
  <si>
    <t>MVP</t>
    <phoneticPr fontId="1"/>
  </si>
  <si>
    <t>評価</t>
    <rPh sb="0" eb="2">
      <t>ヒョウカ</t>
    </rPh>
    <phoneticPr fontId="1"/>
  </si>
  <si>
    <t>B</t>
  </si>
  <si>
    <t>倍率</t>
    <rPh sb="0" eb="2">
      <t>バイリツ</t>
    </rPh>
    <phoneticPr fontId="1"/>
  </si>
  <si>
    <t>Switch-Con</t>
    <phoneticPr fontId="1"/>
  </si>
  <si>
    <t>海域</t>
    <rPh sb="0" eb="2">
      <t>カイイキ</t>
    </rPh>
    <phoneticPr fontId="1"/>
  </si>
  <si>
    <t>経験値</t>
    <rPh sb="0" eb="3">
      <t>ケイケンチ</t>
    </rPh>
    <phoneticPr fontId="1"/>
  </si>
  <si>
    <t>残り
戦闘回数</t>
    <rPh sb="0" eb="1">
      <t>ノコ</t>
    </rPh>
    <rPh sb="3" eb="5">
      <t>セントウ</t>
    </rPh>
    <rPh sb="5" eb="7">
      <t>カイスウ</t>
    </rPh>
    <phoneticPr fontId="1"/>
  </si>
  <si>
    <t>S</t>
  </si>
  <si>
    <t>A</t>
  </si>
  <si>
    <t>C</t>
  </si>
  <si>
    <t>D</t>
  </si>
  <si>
    <t>E</t>
  </si>
  <si>
    <t>予測累計
EXP(copy2)</t>
    <rPh sb="0" eb="2">
      <t>ヨソク</t>
    </rPh>
    <rPh sb="2" eb="4">
      <t>ルイケイ</t>
    </rPh>
    <phoneticPr fontId="1"/>
  </si>
  <si>
    <t>残り
経験値</t>
    <rPh sb="0" eb="1">
      <t>ノコ</t>
    </rPh>
    <rPh sb="3" eb="6">
      <t>ケイケンチ</t>
    </rPh>
    <phoneticPr fontId="1"/>
  </si>
  <si>
    <t>EXP/day</t>
    <phoneticPr fontId="1"/>
  </si>
  <si>
    <t>Ver</t>
    <phoneticPr fontId="1"/>
  </si>
  <si>
    <t>・filechecktest</t>
  </si>
  <si>
    <t>一定形式に則ったファイル名のファイルが何個あるかを確かめる機能の試作</t>
  </si>
  <si>
    <t>・file-a-test</t>
  </si>
  <si>
    <t>fopenの追加書き込み時の挙動を見たかった。</t>
  </si>
  <si>
    <t>・lvcacl-test及びlvlist</t>
  </si>
  <si>
    <t>累計EXPの計算。</t>
  </si>
  <si>
    <t>・nowtimeshow</t>
    <phoneticPr fontId="1"/>
  </si>
  <si>
    <t>現在時刻表示</t>
    <rPh sb="0" eb="2">
      <t>ゲンザイ</t>
    </rPh>
    <rPh sb="2" eb="4">
      <t>ジコク</t>
    </rPh>
    <rPh sb="4" eb="6">
      <t>ヒョウジ</t>
    </rPh>
    <phoneticPr fontId="1"/>
  </si>
  <si>
    <t>・strtoktest</t>
    <phoneticPr fontId="1"/>
  </si>
  <si>
    <t>文字列の分割</t>
    <rPh sb="0" eb="3">
      <t>モジレツ</t>
    </rPh>
    <rPh sb="4" eb="6">
      <t>ブンカツ</t>
    </rPh>
    <phoneticPr fontId="1"/>
  </si>
  <si>
    <t>・imputtest</t>
    <phoneticPr fontId="1"/>
  </si>
  <si>
    <t>前から常々製作しようと画策していた、異常入力対策型Scanf</t>
    <rPh sb="0" eb="1">
      <t>マエ</t>
    </rPh>
    <rPh sb="3" eb="5">
      <t>ツネヅネ</t>
    </rPh>
    <rPh sb="5" eb="7">
      <t>セイサク</t>
    </rPh>
    <rPh sb="11" eb="13">
      <t>カクサク</t>
    </rPh>
    <rPh sb="18" eb="20">
      <t>イジョウ</t>
    </rPh>
    <rPh sb="20" eb="22">
      <t>ニュウリョク</t>
    </rPh>
    <rPh sb="22" eb="24">
      <t>タイサク</t>
    </rPh>
    <rPh sb="24" eb="25">
      <t>ガタ</t>
    </rPh>
    <phoneticPr fontId="1"/>
  </si>
  <si>
    <t>・floattest1</t>
    <phoneticPr fontId="1"/>
  </si>
  <si>
    <t>手動指定のない場合の文字入力数制限に使おうと思っている、double型の上限を確かめたかった。わけわからん。</t>
    <rPh sb="0" eb="2">
      <t>シュドウ</t>
    </rPh>
    <rPh sb="2" eb="4">
      <t>シテイ</t>
    </rPh>
    <rPh sb="7" eb="9">
      <t>バアイ</t>
    </rPh>
    <rPh sb="10" eb="12">
      <t>モジ</t>
    </rPh>
    <rPh sb="12" eb="14">
      <t>ニュウリョク</t>
    </rPh>
    <rPh sb="14" eb="15">
      <t>スウ</t>
    </rPh>
    <rPh sb="15" eb="17">
      <t>セイゲン</t>
    </rPh>
    <rPh sb="18" eb="19">
      <t>ツカ</t>
    </rPh>
    <rPh sb="22" eb="23">
      <t>オモ</t>
    </rPh>
    <rPh sb="34" eb="35">
      <t>ガタ</t>
    </rPh>
    <rPh sb="36" eb="38">
      <t>ジョウゲン</t>
    </rPh>
    <rPh sb="39" eb="40">
      <t>タシ</t>
    </rPh>
    <phoneticPr fontId="1"/>
  </si>
  <si>
    <t>レベリングの結果の入力とかに。</t>
    <phoneticPr fontId="1"/>
  </si>
  <si>
    <t>計算。関数化させようかな？</t>
    <phoneticPr fontId="1"/>
  </si>
  <si>
    <t>レベリング海域の選択時の時などに使う予定。</t>
    <phoneticPr fontId="1"/>
  </si>
  <si>
    <t>1～5　試作</t>
    <rPh sb="4" eb="6">
      <t>シサク</t>
    </rPh>
    <phoneticPr fontId="1"/>
  </si>
  <si>
    <t>6　関数部と実行部に分けた。関数部はimputtestfunc.h</t>
    <rPh sb="2" eb="4">
      <t>カンスウ</t>
    </rPh>
    <rPh sb="4" eb="5">
      <t>ブ</t>
    </rPh>
    <rPh sb="6" eb="8">
      <t>ジッコウ</t>
    </rPh>
    <rPh sb="8" eb="9">
      <t>ブ</t>
    </rPh>
    <rPh sb="10" eb="11">
      <t>ワ</t>
    </rPh>
    <rPh sb="14" eb="16">
      <t>カンスウ</t>
    </rPh>
    <rPh sb="16" eb="17">
      <t>ブ</t>
    </rPh>
    <phoneticPr fontId="1"/>
  </si>
  <si>
    <t>・imputtestfunc.h</t>
    <phoneticPr fontId="1"/>
  </si>
  <si>
    <t>関数部</t>
    <rPh sb="0" eb="2">
      <t>カンスウ</t>
    </rPh>
    <rPh sb="2" eb="3">
      <t>ブ</t>
    </rPh>
    <phoneticPr fontId="1"/>
  </si>
  <si>
    <t>2：改良型の途中</t>
    <rPh sb="2" eb="5">
      <t>カイリョウガタ</t>
    </rPh>
    <rPh sb="6" eb="8">
      <t>トチュウ</t>
    </rPh>
    <phoneticPr fontId="1"/>
  </si>
  <si>
    <t>3：改良続き</t>
    <rPh sb="2" eb="4">
      <t>カイリョウ</t>
    </rPh>
    <rPh sb="4" eb="5">
      <t>ツヅ</t>
    </rPh>
    <phoneticPr fontId="1"/>
  </si>
  <si>
    <t>1：いったん完成。</t>
    <rPh sb="6" eb="8">
      <t>カンセイ</t>
    </rPh>
    <phoneticPr fontId="1"/>
  </si>
  <si>
    <t>・imputtestalt.c</t>
    <phoneticPr fontId="1"/>
  </si>
  <si>
    <t>多倍長演算というものを試した</t>
  </si>
  <si>
    <t>制度はまぁいい感じ。</t>
    <rPh sb="0" eb="2">
      <t>セイド</t>
    </rPh>
    <rPh sb="7" eb="8">
      <t>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</si>
</sst>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quot;月&quot;d&quot;日(&quot;aaa&quot;)&quot;"/>
    <numFmt numFmtId="177" formatCode="yy/mm/dd"/>
    <numFmt numFmtId="178" formatCode="0.0_);[Red]\(0.0\)"/>
  </numFmts>
  <fonts count="7">
    <font>
      <sz val="11"/>
      <color theme="1"/>
      <name val="ＭＳ Ｐゴシック"/>
      <family val="2"/>
      <charset val="128"/>
    </font>
    <font>
      <sz val="6"/>
      <name val="ＭＳ Ｐゴシック"/>
      <family val="2"/>
      <charset val="128"/>
    </font>
    <font>
      <sz val="11"/>
      <name val="ＭＳ Ｐゴシック"/>
      <family val="3"/>
      <charset val="128"/>
    </font>
    <font>
      <sz val="11"/>
      <color rgb="FFFF0000"/>
      <name val="ＭＳ Ｐゴシック"/>
      <family val="3"/>
      <charset val="128"/>
    </font>
    <font>
      <sz val="11"/>
      <color rgb="FF000000"/>
      <name val="ＭＳ Ｐゴシック"/>
      <family val="3"/>
      <charset val="128"/>
    </font>
    <font>
      <sz val="11"/>
      <color rgb="FFFF0000"/>
      <name val="ＭＳ Ｐゴシック"/>
      <family val="2"/>
      <charset val="128"/>
    </font>
    <font>
      <sz val="9"/>
      <color rgb="FF000000"/>
      <name val="Meiryo UI"/>
      <family val="3"/>
      <charset val="128"/>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31">
    <xf numFmtId="0" fontId="0" fillId="0" borderId="0" xfId="0">
      <alignment vertical="center"/>
    </xf>
    <xf numFmtId="0" fontId="2" fillId="0" borderId="0" xfId="0" applyFont="1" applyAlignment="1">
      <alignment horizontal="left" vertical="top"/>
    </xf>
    <xf numFmtId="0" fontId="3" fillId="0" borderId="0" xfId="0" applyFont="1" applyFill="1" applyAlignment="1">
      <alignment horizontal="left" vertical="top"/>
    </xf>
    <xf numFmtId="0" fontId="3" fillId="0" borderId="0" xfId="0" applyFont="1" applyAlignment="1">
      <alignment horizontal="left" vertical="top"/>
    </xf>
    <xf numFmtId="0" fontId="2" fillId="2" borderId="0" xfId="0" applyFont="1" applyFill="1" applyAlignment="1">
      <alignment horizontal="left" vertical="top"/>
    </xf>
    <xf numFmtId="56" fontId="2" fillId="0" borderId="0" xfId="0" applyNumberFormat="1" applyFont="1" applyAlignment="1">
      <alignment horizontal="left" vertical="top"/>
    </xf>
    <xf numFmtId="0" fontId="2" fillId="2" borderId="0" xfId="0" applyNumberFormat="1" applyFont="1" applyFill="1" applyAlignment="1">
      <alignment horizontal="left" vertical="top"/>
    </xf>
    <xf numFmtId="0" fontId="2" fillId="0" borderId="0" xfId="0" applyNumberFormat="1" applyFont="1" applyFill="1" applyAlignment="1">
      <alignment horizontal="left" vertical="top"/>
    </xf>
    <xf numFmtId="56" fontId="3" fillId="0" borderId="0" xfId="0" applyNumberFormat="1" applyFont="1" applyAlignment="1">
      <alignment horizontal="left" vertical="top"/>
    </xf>
    <xf numFmtId="56" fontId="0" fillId="2" borderId="0" xfId="0" applyNumberFormat="1" applyFill="1">
      <alignment vertical="center"/>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xf>
    <xf numFmtId="0" fontId="2" fillId="0" borderId="0" xfId="0" applyFont="1" applyFill="1" applyAlignment="1">
      <alignment horizontal="left" vertical="top"/>
    </xf>
    <xf numFmtId="176" fontId="2" fillId="0" borderId="0" xfId="0" applyNumberFormat="1" applyFont="1" applyAlignment="1">
      <alignment horizontal="left" vertical="top"/>
    </xf>
    <xf numFmtId="0" fontId="2" fillId="0" borderId="0" xfId="0" applyFont="1" applyAlignment="1">
      <alignment horizontal="right" vertical="top"/>
    </xf>
    <xf numFmtId="0" fontId="3" fillId="0" borderId="0" xfId="0" applyNumberFormat="1" applyFont="1" applyFill="1" applyAlignment="1">
      <alignment horizontal="left" vertical="top"/>
    </xf>
    <xf numFmtId="0" fontId="5" fillId="0" borderId="0" xfId="0" applyFont="1">
      <alignment vertical="center"/>
    </xf>
    <xf numFmtId="178" fontId="3" fillId="0" borderId="0" xfId="0" applyNumberFormat="1"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top"/>
    </xf>
    <xf numFmtId="0" fontId="2" fillId="0" borderId="0" xfId="0" applyFont="1" applyAlignment="1">
      <alignment horizontal="left" vertical="top" wrapText="1"/>
    </xf>
    <xf numFmtId="1" fontId="2" fillId="0" borderId="0" xfId="0" applyNumberFormat="1" applyFont="1" applyAlignment="1">
      <alignment horizontal="left" vertical="top"/>
    </xf>
    <xf numFmtId="176" fontId="2" fillId="0" borderId="0" xfId="0" applyNumberFormat="1" applyFont="1" applyAlignment="1">
      <alignment horizontal="left" vertical="top"/>
    </xf>
    <xf numFmtId="177" fontId="3" fillId="0" borderId="0" xfId="0" applyNumberFormat="1" applyFont="1" applyFill="1" applyAlignment="1">
      <alignment horizontal="left" vertical="top"/>
    </xf>
    <xf numFmtId="0" fontId="3" fillId="0" borderId="0" xfId="0" applyFont="1" applyFill="1" applyAlignment="1">
      <alignment horizontal="left" vertical="top"/>
    </xf>
    <xf numFmtId="0" fontId="0" fillId="0" borderId="0" xfId="0" applyAlignment="1">
      <alignment horizontal="left" vertical="center" indent="1"/>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22" fmlaLink="$D$6" max="165" noThreeD="1" page="10" val="7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CheckBox" fmlaLink="$Y$22" lockText="1" noThreeD="1"/>
</file>

<file path=xl/ctrlProps/ctrlProp4.xml><?xml version="1.0" encoding="utf-8"?>
<formControlPr xmlns="http://schemas.microsoft.com/office/spreadsheetml/2009/9/main" objectType="CheckBox" fmlaLink="$Z$22"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409575</xdr:colOff>
          <xdr:row>4</xdr:row>
          <xdr:rowOff>57150</xdr:rowOff>
        </xdr:from>
        <xdr:to>
          <xdr:col>3</xdr:col>
          <xdr:colOff>0</xdr:colOff>
          <xdr:row>6</xdr:row>
          <xdr:rowOff>95250</xdr:rowOff>
        </xdr:to>
        <xdr:sp macro="" textlink="">
          <xdr:nvSpPr>
            <xdr:cNvPr id="1025" name="スピン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104775</xdr:colOff>
          <xdr:row>2</xdr:row>
          <xdr:rowOff>114300</xdr:rowOff>
        </xdr:from>
        <xdr:to>
          <xdr:col>5</xdr:col>
          <xdr:colOff>514350</xdr:colOff>
          <xdr:row>6</xdr:row>
          <xdr:rowOff>38100</xdr:rowOff>
        </xdr:to>
        <xdr:sp macro="" textlink="">
          <xdr:nvSpPr>
            <xdr:cNvPr id="1027" name="ボタン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記入</a:t>
              </a:r>
            </a:p>
            <a:p>
              <a:pPr algn="ctr" rtl="0">
                <a:defRPr sz="1000"/>
              </a:pPr>
              <a:r>
                <a:rPr lang="ja-JP" altLang="en-US" sz="1100" b="0" i="0" u="none" strike="noStrike" baseline="0">
                  <a:solidFill>
                    <a:srgbClr val="000000"/>
                  </a:solidFill>
                  <a:latin typeface="ＭＳ Ｐゴシック"/>
                  <a:ea typeface="ＭＳ Ｐゴシック"/>
                </a:rPr>
                <a:t>内容</a:t>
              </a:r>
            </a:p>
            <a:p>
              <a:pPr algn="ctr" rtl="0">
                <a:defRPr sz="1000"/>
              </a:pPr>
              <a:r>
                <a:rPr lang="ja-JP" altLang="en-US" sz="1100" b="0" i="0" u="none" strike="noStrike" baseline="0">
                  <a:solidFill>
                    <a:srgbClr val="000000"/>
                  </a:solidFill>
                  <a:latin typeface="ＭＳ Ｐゴシック"/>
                  <a:ea typeface="ＭＳ Ｐゴシック"/>
                </a:rPr>
                <a:t>削除</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952500</xdr:colOff>
          <xdr:row>8</xdr:row>
          <xdr:rowOff>142875</xdr:rowOff>
        </xdr:from>
        <xdr:to>
          <xdr:col>3</xdr:col>
          <xdr:colOff>476250</xdr:colOff>
          <xdr:row>10</xdr:row>
          <xdr:rowOff>47625</xdr:rowOff>
        </xdr:to>
        <xdr:sp macro="" textlink="">
          <xdr:nvSpPr>
            <xdr:cNvPr id="1030" name="チェック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旗艦</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8</xdr:row>
          <xdr:rowOff>133350</xdr:rowOff>
        </xdr:from>
        <xdr:to>
          <xdr:col>4</xdr:col>
          <xdr:colOff>638175</xdr:colOff>
          <xdr:row>10</xdr:row>
          <xdr:rowOff>38100</xdr:rowOff>
        </xdr:to>
        <xdr:sp macro="" textlink="">
          <xdr:nvSpPr>
            <xdr:cNvPr id="1031" name="チェック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MVP</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Z178"/>
  <sheetViews>
    <sheetView zoomScaleNormal="100" workbookViewId="0">
      <selection activeCell="K4" sqref="K4"/>
    </sheetView>
  </sheetViews>
  <sheetFormatPr defaultRowHeight="13.5"/>
  <cols>
    <col min="1" max="1" width="2.125" style="1" bestFit="1" customWidth="1"/>
    <col min="2" max="2" width="7.125" style="1" bestFit="1" customWidth="1"/>
    <col min="3" max="3" width="12.625" style="1" bestFit="1" customWidth="1"/>
    <col min="4" max="4" width="7.5" style="1" bestFit="1" customWidth="1"/>
    <col min="5" max="5" width="10.5" style="1" bestFit="1" customWidth="1"/>
    <col min="6" max="6" width="7.5" style="1" bestFit="1" customWidth="1"/>
    <col min="7" max="7" width="8.375" style="1" bestFit="1" customWidth="1"/>
    <col min="8" max="8" width="8.625" style="1" bestFit="1" customWidth="1"/>
    <col min="9" max="9" width="5.25" style="1" bestFit="1" customWidth="1"/>
    <col min="10" max="10" width="9.75" style="1" bestFit="1" customWidth="1"/>
    <col min="11" max="11" width="9.25" style="1" bestFit="1" customWidth="1"/>
    <col min="12" max="12" width="8.5" style="1" bestFit="1" customWidth="1"/>
    <col min="13" max="13" width="10.875" style="1" customWidth="1"/>
    <col min="14" max="14" width="4.5" style="1" bestFit="1" customWidth="1"/>
    <col min="15" max="15" width="8.5" style="1" bestFit="1" customWidth="1"/>
    <col min="16" max="16" width="4.5" style="1" bestFit="1" customWidth="1"/>
    <col min="17" max="17" width="9" style="1"/>
    <col min="18" max="18" width="8.5" style="1" bestFit="1" customWidth="1"/>
    <col min="19" max="19" width="9" style="1"/>
    <col min="20" max="20" width="5.25" style="1" bestFit="1" customWidth="1"/>
    <col min="21" max="21" width="8.375" style="1" bestFit="1" customWidth="1"/>
    <col min="22" max="24" width="9" style="1"/>
    <col min="25" max="25" width="6.875" style="1" bestFit="1" customWidth="1"/>
    <col min="26" max="26" width="6" style="1" bestFit="1" customWidth="1"/>
    <col min="27" max="16384" width="9" style="1"/>
  </cols>
  <sheetData>
    <row r="2" spans="1:26">
      <c r="B2" s="21" t="s">
        <v>10</v>
      </c>
      <c r="C2" s="21"/>
      <c r="D2" s="1" t="s">
        <v>69</v>
      </c>
      <c r="E2" s="1">
        <v>3.5</v>
      </c>
      <c r="G2" s="15" t="s">
        <v>21</v>
      </c>
      <c r="H2" s="26">
        <f ca="1">TODAY()</f>
        <v>43467</v>
      </c>
      <c r="I2" s="26"/>
    </row>
    <row r="3" spans="1:26">
      <c r="A3" s="1" t="s">
        <v>11</v>
      </c>
      <c r="J3" s="10" t="str">
        <f>VLOOKUP((MAX(INDEX((F14:F63&lt;&gt;"")*ROW(F14:F63),0))-9),B14:F63,5)</f>
        <v/>
      </c>
    </row>
    <row r="4" spans="1:26">
      <c r="D4" s="24" t="s">
        <v>17</v>
      </c>
      <c r="E4" s="21" t="s">
        <v>8</v>
      </c>
      <c r="G4" s="24" t="s">
        <v>20</v>
      </c>
      <c r="H4" s="21" t="str">
        <f>MONTH(M5)&amp;"月"&amp;DAY(M5)&amp;"日ぐらい"</f>
        <v>12月22日ぐらい</v>
      </c>
      <c r="I4" s="21"/>
      <c r="M4" s="2" t="s">
        <v>9</v>
      </c>
      <c r="N4" s="2"/>
      <c r="O4" s="3"/>
    </row>
    <row r="5" spans="1:26">
      <c r="D5" s="21"/>
      <c r="E5" s="21"/>
      <c r="G5" s="21"/>
      <c r="H5" s="21" t="str">
        <f>"あと"&amp;(M5-M6)&amp;"日ほど"</f>
        <v>あと1日ほど</v>
      </c>
      <c r="I5" s="21"/>
      <c r="M5" s="27">
        <f>VLOOKUP(R14,J14:K73,2,TRUE)</f>
        <v>43456</v>
      </c>
      <c r="N5" s="27"/>
      <c r="P5" s="28" t="s">
        <v>2</v>
      </c>
      <c r="Q5" s="28"/>
      <c r="R5" s="28"/>
      <c r="S5" s="28"/>
      <c r="T5" s="28"/>
      <c r="U5" s="28"/>
    </row>
    <row r="6" spans="1:26">
      <c r="B6" s="4" t="s">
        <v>4</v>
      </c>
      <c r="D6" s="6">
        <v>70</v>
      </c>
      <c r="E6" s="9">
        <v>43447</v>
      </c>
      <c r="G6" s="25" t="str">
        <f>"予想EXP/day："&amp;ROUND(H15-H14,0)</f>
        <v>予想EXP/day：12400</v>
      </c>
      <c r="H6" s="25"/>
      <c r="I6" s="25"/>
      <c r="K6" s="16"/>
      <c r="L6" s="16"/>
      <c r="M6" s="27">
        <f>VLOOKUP((MAX(INDEX((F14:F63&lt;&gt;"")*ROW(F14:F63),0))-13),B14:C63,2)</f>
        <v>43455</v>
      </c>
      <c r="N6" s="27"/>
      <c r="P6" s="28" t="s">
        <v>3</v>
      </c>
      <c r="Q6" s="28"/>
      <c r="R6" s="28"/>
      <c r="S6" s="28"/>
      <c r="T6" s="28"/>
      <c r="U6" s="28"/>
      <c r="V6" s="28"/>
    </row>
    <row r="7" spans="1:26">
      <c r="P7" s="11" t="s">
        <v>22</v>
      </c>
    </row>
    <row r="8" spans="1:26" s="10" customFormat="1">
      <c r="D8" s="10" t="s">
        <v>58</v>
      </c>
      <c r="E8" s="10" t="s">
        <v>54</v>
      </c>
      <c r="F8" s="10" t="s">
        <v>59</v>
      </c>
      <c r="G8" s="24" t="s">
        <v>67</v>
      </c>
      <c r="H8" s="24" t="s">
        <v>60</v>
      </c>
    </row>
    <row r="9" spans="1:26" s="10" customFormat="1">
      <c r="B9" s="10" t="s">
        <v>68</v>
      </c>
      <c r="D9" s="4" t="s">
        <v>42</v>
      </c>
      <c r="E9" s="4" t="s">
        <v>61</v>
      </c>
      <c r="F9" s="10">
        <f>VLOOKUP(D9,W13:X38,2)*Y23*Z23*VLOOKUP(E9,Y13:Z17,2,FALSE)</f>
        <v>396</v>
      </c>
      <c r="G9" s="21"/>
      <c r="H9" s="21"/>
    </row>
    <row r="10" spans="1:26" s="10" customFormat="1">
      <c r="B10" s="10">
        <v>10000</v>
      </c>
      <c r="C10" s="10" t="str">
        <f>ROUND(G10/B10,0)&amp;"日ぐらい"</f>
        <v>2日ぐらい</v>
      </c>
      <c r="G10" s="20">
        <f>(R14-VLOOKUP((MAX(INDEX((F14:F63&lt;&gt;"")*ROW(F14:F63),0))-13),B14:F63,5))</f>
        <v>20919</v>
      </c>
      <c r="H10" s="10">
        <f>ROUNDUP((R14-VLOOKUP((MAX(INDEX((F14:F63&lt;&gt;"")*ROW(F14:F63),0))-13),B14:F63,5))/F9,0)</f>
        <v>53</v>
      </c>
    </row>
    <row r="11" spans="1:26" s="10" customFormat="1"/>
    <row r="12" spans="1:26" ht="13.5" customHeight="1">
      <c r="B12" s="21" t="s">
        <v>0</v>
      </c>
      <c r="C12" s="21" t="s">
        <v>1</v>
      </c>
      <c r="D12" s="24"/>
      <c r="E12" s="24"/>
      <c r="F12" s="24" t="s">
        <v>6</v>
      </c>
      <c r="G12" s="24" t="s">
        <v>19</v>
      </c>
      <c r="H12" s="24" t="s">
        <v>7</v>
      </c>
      <c r="I12" s="24" t="s">
        <v>16</v>
      </c>
      <c r="J12" s="22" t="s">
        <v>14</v>
      </c>
      <c r="K12" s="22" t="s">
        <v>51</v>
      </c>
      <c r="L12" s="22" t="s">
        <v>5</v>
      </c>
      <c r="M12" s="22" t="s">
        <v>66</v>
      </c>
      <c r="N12" s="23" t="s">
        <v>12</v>
      </c>
      <c r="O12" s="22" t="s">
        <v>13</v>
      </c>
      <c r="P12" s="23" t="s">
        <v>12</v>
      </c>
      <c r="R12" s="22" t="s">
        <v>5</v>
      </c>
      <c r="T12" s="22" t="s">
        <v>15</v>
      </c>
      <c r="U12" s="22" t="s">
        <v>18</v>
      </c>
      <c r="W12" s="17" t="s">
        <v>23</v>
      </c>
      <c r="X12" s="17" t="s">
        <v>50</v>
      </c>
      <c r="Y12" s="11" t="s">
        <v>54</v>
      </c>
      <c r="Z12" s="11" t="s">
        <v>56</v>
      </c>
    </row>
    <row r="13" spans="1:26">
      <c r="B13" s="21"/>
      <c r="C13" s="21"/>
      <c r="D13" s="21"/>
      <c r="E13" s="21"/>
      <c r="F13" s="21"/>
      <c r="G13" s="24"/>
      <c r="H13" s="21"/>
      <c r="I13" s="21"/>
      <c r="J13" s="23"/>
      <c r="K13" s="23"/>
      <c r="L13" s="22"/>
      <c r="M13" s="23"/>
      <c r="N13" s="23"/>
      <c r="O13" s="22"/>
      <c r="P13" s="23"/>
      <c r="R13" s="22"/>
      <c r="T13" s="22"/>
      <c r="U13" s="23"/>
      <c r="W13" s="17" t="s">
        <v>24</v>
      </c>
      <c r="X13" s="17">
        <v>30</v>
      </c>
      <c r="Y13" s="12" t="s">
        <v>61</v>
      </c>
      <c r="Z13" s="18">
        <v>1.2</v>
      </c>
    </row>
    <row r="14" spans="1:26">
      <c r="B14" s="1">
        <v>1</v>
      </c>
      <c r="C14" s="14">
        <f>E6</f>
        <v>43447</v>
      </c>
      <c r="D14" s="6">
        <v>52</v>
      </c>
      <c r="E14" s="6">
        <v>0</v>
      </c>
      <c r="F14" s="7">
        <f>IF( OR(D14="",E14=""),"",VLOOKUP(D14+1,N14:O178,2)-E14)</f>
        <v>138100</v>
      </c>
      <c r="G14" s="7"/>
      <c r="H14" s="1">
        <f>ROUND(_xlfn.FORECAST.ETS(E6,$F$14:$F$113,$C$14:$C$113,1,1),0)</f>
        <v>144889</v>
      </c>
      <c r="I14" s="1">
        <f>VLOOKUP(H14,O14:P178,2,TRUE)</f>
        <v>54</v>
      </c>
      <c r="J14" s="3">
        <f>H14</f>
        <v>144889</v>
      </c>
      <c r="K14" s="8">
        <f>E6</f>
        <v>43447</v>
      </c>
      <c r="L14" s="3">
        <f t="shared" ref="L14:L45" si="0">$R$14</f>
        <v>265000</v>
      </c>
      <c r="M14" s="19">
        <f>IF(J14&gt;=$R$14+100,($R$14+30000),J14)</f>
        <v>144889</v>
      </c>
      <c r="N14" s="3">
        <v>1</v>
      </c>
      <c r="O14" s="3">
        <v>0</v>
      </c>
      <c r="P14" s="3">
        <v>1</v>
      </c>
      <c r="Q14" s="11"/>
      <c r="R14" s="2">
        <f>VLOOKUP(D6,N14:O178,2)</f>
        <v>265000</v>
      </c>
      <c r="T14" s="3">
        <f>$D$6</f>
        <v>70</v>
      </c>
      <c r="U14" s="3">
        <f>H15-H14</f>
        <v>12400</v>
      </c>
      <c r="W14" s="17" t="s">
        <v>29</v>
      </c>
      <c r="X14" s="17">
        <v>50</v>
      </c>
      <c r="Y14" s="12" t="s">
        <v>62</v>
      </c>
      <c r="Z14" s="18">
        <v>1</v>
      </c>
    </row>
    <row r="15" spans="1:26">
      <c r="B15" s="1">
        <v>2</v>
      </c>
      <c r="C15" s="14">
        <f>C14+1</f>
        <v>43448</v>
      </c>
      <c r="D15" s="6">
        <v>56</v>
      </c>
      <c r="E15" s="6">
        <v>2330</v>
      </c>
      <c r="F15" s="7">
        <f>IF( OR(D15="",E15=""),"",VLOOKUP(D15+1,N15:O179,2)-E15)</f>
        <v>159370</v>
      </c>
      <c r="G15" s="7">
        <f>IF(F15="","",F15-F14)</f>
        <v>21270</v>
      </c>
      <c r="H15" s="1">
        <f t="shared" ref="H15:H46" si="1">ROUND(_xlfn.FORECAST.ETS(C15,$F$14:$F$113,$C$14:$C$113,1,1),0)</f>
        <v>157289</v>
      </c>
      <c r="I15" s="1">
        <f t="shared" ref="I15:I63" si="2">VLOOKUP(H15,O15:P179,2,TRUE)</f>
        <v>56</v>
      </c>
      <c r="J15" s="3">
        <f t="shared" ref="J15:J63" si="3">H15</f>
        <v>157289</v>
      </c>
      <c r="K15" s="8">
        <f t="shared" ref="K15:K46" si="4">C15</f>
        <v>43448</v>
      </c>
      <c r="L15" s="3">
        <f t="shared" si="0"/>
        <v>265000</v>
      </c>
      <c r="M15" s="19">
        <f t="shared" ref="M15:M63" si="5">IF(J15&gt;=$R$14+100,($R$14+30000),J15)</f>
        <v>157289</v>
      </c>
      <c r="N15" s="3">
        <v>2</v>
      </c>
      <c r="O15" s="3">
        <v>100</v>
      </c>
      <c r="P15" s="3">
        <v>2</v>
      </c>
      <c r="Q15" s="11"/>
      <c r="T15" s="3">
        <f t="shared" ref="T15:T63" si="6">$D$6</f>
        <v>70</v>
      </c>
      <c r="U15" s="3">
        <f>$U$14</f>
        <v>12400</v>
      </c>
      <c r="W15" s="17" t="s">
        <v>30</v>
      </c>
      <c r="X15" s="17">
        <v>80</v>
      </c>
      <c r="Y15" s="12" t="s">
        <v>55</v>
      </c>
      <c r="Z15" s="18">
        <v>1</v>
      </c>
    </row>
    <row r="16" spans="1:26">
      <c r="B16" s="1">
        <v>3</v>
      </c>
      <c r="C16" s="14">
        <f t="shared" ref="C16:C63" si="7">C15+1</f>
        <v>43449</v>
      </c>
      <c r="D16" s="6">
        <v>60</v>
      </c>
      <c r="E16" s="6">
        <v>4708</v>
      </c>
      <c r="F16" s="7">
        <f t="shared" ref="F16:F63" si="8">IF( OR(D16="",E16=""),"",VLOOKUP(D16+1,N16:O180,2)-E16)</f>
        <v>183792</v>
      </c>
      <c r="G16" s="7">
        <f t="shared" ref="G16:G33" si="9">IF(F16="","",F16-F15)</f>
        <v>24422</v>
      </c>
      <c r="H16" s="1">
        <f t="shared" si="1"/>
        <v>169688</v>
      </c>
      <c r="I16" s="1">
        <f t="shared" si="2"/>
        <v>58</v>
      </c>
      <c r="J16" s="3">
        <f t="shared" si="3"/>
        <v>169688</v>
      </c>
      <c r="K16" s="8">
        <f t="shared" si="4"/>
        <v>43449</v>
      </c>
      <c r="L16" s="3">
        <f t="shared" si="0"/>
        <v>265000</v>
      </c>
      <c r="M16" s="19">
        <f t="shared" si="5"/>
        <v>169688</v>
      </c>
      <c r="N16" s="3">
        <v>3</v>
      </c>
      <c r="O16" s="3">
        <v>300</v>
      </c>
      <c r="P16" s="3">
        <v>3</v>
      </c>
      <c r="Q16" s="11"/>
      <c r="T16" s="3">
        <f t="shared" si="6"/>
        <v>70</v>
      </c>
      <c r="U16" s="3">
        <f t="shared" ref="U16:U63" si="10">$U$14</f>
        <v>12400</v>
      </c>
      <c r="W16" s="17" t="s">
        <v>31</v>
      </c>
      <c r="X16" s="17">
        <v>100</v>
      </c>
      <c r="Y16" s="12" t="s">
        <v>63</v>
      </c>
      <c r="Z16" s="18">
        <v>0.8</v>
      </c>
    </row>
    <row r="17" spans="2:26">
      <c r="B17" s="1">
        <v>4</v>
      </c>
      <c r="C17" s="14">
        <f t="shared" si="7"/>
        <v>43450</v>
      </c>
      <c r="D17" s="6">
        <v>61</v>
      </c>
      <c r="E17" s="6">
        <v>2567</v>
      </c>
      <c r="F17" s="7">
        <f>IF( OR(D17="",E17=""),"",VLOOKUP(D17+1,N17:O181,2)-E17)</f>
        <v>193233</v>
      </c>
      <c r="G17" s="7">
        <f t="shared" si="9"/>
        <v>9441</v>
      </c>
      <c r="H17" s="1">
        <f t="shared" si="1"/>
        <v>182087</v>
      </c>
      <c r="I17" s="1">
        <f t="shared" si="2"/>
        <v>60</v>
      </c>
      <c r="J17" s="3">
        <f t="shared" si="3"/>
        <v>182087</v>
      </c>
      <c r="K17" s="8">
        <f t="shared" si="4"/>
        <v>43450</v>
      </c>
      <c r="L17" s="3">
        <f t="shared" si="0"/>
        <v>265000</v>
      </c>
      <c r="M17" s="19">
        <f t="shared" si="5"/>
        <v>182087</v>
      </c>
      <c r="N17" s="3">
        <v>4</v>
      </c>
      <c r="O17" s="3">
        <v>600</v>
      </c>
      <c r="P17" s="3">
        <v>4</v>
      </c>
      <c r="Q17" s="11"/>
      <c r="T17" s="3">
        <f t="shared" si="6"/>
        <v>70</v>
      </c>
      <c r="U17" s="3">
        <f t="shared" si="10"/>
        <v>12400</v>
      </c>
      <c r="W17" s="17" t="s">
        <v>32</v>
      </c>
      <c r="X17" s="17">
        <v>150</v>
      </c>
      <c r="Y17" s="12" t="s">
        <v>64</v>
      </c>
      <c r="Z17" s="18">
        <v>0.7</v>
      </c>
    </row>
    <row r="18" spans="2:26">
      <c r="B18" s="1">
        <v>5</v>
      </c>
      <c r="C18" s="14">
        <f t="shared" si="7"/>
        <v>43451</v>
      </c>
      <c r="D18" s="6">
        <v>62</v>
      </c>
      <c r="E18" s="6">
        <v>1131</v>
      </c>
      <c r="F18" s="7">
        <f t="shared" si="8"/>
        <v>202269</v>
      </c>
      <c r="G18" s="7">
        <f t="shared" si="9"/>
        <v>9036</v>
      </c>
      <c r="H18" s="1">
        <f t="shared" si="1"/>
        <v>194486</v>
      </c>
      <c r="I18" s="1">
        <f t="shared" si="2"/>
        <v>61</v>
      </c>
      <c r="J18" s="3">
        <f t="shared" si="3"/>
        <v>194486</v>
      </c>
      <c r="K18" s="8">
        <f t="shared" si="4"/>
        <v>43451</v>
      </c>
      <c r="L18" s="3">
        <f t="shared" si="0"/>
        <v>265000</v>
      </c>
      <c r="M18" s="19">
        <f t="shared" si="5"/>
        <v>194486</v>
      </c>
      <c r="N18" s="3">
        <v>5</v>
      </c>
      <c r="O18" s="3">
        <v>1000</v>
      </c>
      <c r="P18" s="3">
        <v>5</v>
      </c>
      <c r="Q18" s="11"/>
      <c r="T18" s="3">
        <f t="shared" si="6"/>
        <v>70</v>
      </c>
      <c r="U18" s="3">
        <f t="shared" si="10"/>
        <v>12400</v>
      </c>
      <c r="W18" s="17" t="s">
        <v>33</v>
      </c>
      <c r="X18" s="17">
        <v>120</v>
      </c>
      <c r="Y18" s="12" t="s">
        <v>65</v>
      </c>
      <c r="Z18" s="18">
        <v>0.5</v>
      </c>
    </row>
    <row r="19" spans="2:26">
      <c r="B19" s="1">
        <v>6</v>
      </c>
      <c r="C19" s="14">
        <f t="shared" si="7"/>
        <v>43452</v>
      </c>
      <c r="D19" s="6">
        <v>64</v>
      </c>
      <c r="E19" s="6">
        <v>6010</v>
      </c>
      <c r="F19" s="7">
        <f>IF( OR(D19="",E19=""),"",VLOOKUP(D19+1,N19:O183,2)-E19)</f>
        <v>213490</v>
      </c>
      <c r="G19" s="7">
        <f t="shared" si="9"/>
        <v>11221</v>
      </c>
      <c r="H19" s="1">
        <f t="shared" si="1"/>
        <v>206886</v>
      </c>
      <c r="I19" s="1">
        <f t="shared" si="2"/>
        <v>63</v>
      </c>
      <c r="J19" s="3">
        <f t="shared" si="3"/>
        <v>206886</v>
      </c>
      <c r="K19" s="8">
        <f t="shared" si="4"/>
        <v>43452</v>
      </c>
      <c r="L19" s="3">
        <f t="shared" si="0"/>
        <v>265000</v>
      </c>
      <c r="M19" s="19">
        <f t="shared" si="5"/>
        <v>206886</v>
      </c>
      <c r="N19" s="3">
        <v>6</v>
      </c>
      <c r="O19" s="3">
        <v>1500</v>
      </c>
      <c r="P19" s="3">
        <v>6</v>
      </c>
      <c r="Q19" s="11"/>
      <c r="T19" s="3">
        <f t="shared" si="6"/>
        <v>70</v>
      </c>
      <c r="U19" s="3">
        <f t="shared" si="10"/>
        <v>12400</v>
      </c>
      <c r="W19" s="17" t="s">
        <v>25</v>
      </c>
      <c r="X19" s="17">
        <v>150</v>
      </c>
    </row>
    <row r="20" spans="2:26">
      <c r="B20" s="1">
        <v>7</v>
      </c>
      <c r="C20" s="14">
        <f t="shared" si="7"/>
        <v>43453</v>
      </c>
      <c r="D20" s="6">
        <v>65</v>
      </c>
      <c r="E20" s="6">
        <v>4855</v>
      </c>
      <c r="F20" s="7">
        <f t="shared" si="8"/>
        <v>223145</v>
      </c>
      <c r="G20" s="7">
        <f t="shared" si="9"/>
        <v>9655</v>
      </c>
      <c r="H20" s="1">
        <f t="shared" si="1"/>
        <v>219285</v>
      </c>
      <c r="I20" s="1">
        <f t="shared" si="2"/>
        <v>64</v>
      </c>
      <c r="J20" s="3">
        <f t="shared" si="3"/>
        <v>219285</v>
      </c>
      <c r="K20" s="8">
        <f t="shared" si="4"/>
        <v>43453</v>
      </c>
      <c r="L20" s="3">
        <f t="shared" si="0"/>
        <v>265000</v>
      </c>
      <c r="M20" s="19">
        <f t="shared" si="5"/>
        <v>219285</v>
      </c>
      <c r="N20" s="3">
        <v>7</v>
      </c>
      <c r="O20" s="3">
        <v>2100</v>
      </c>
      <c r="P20" s="3">
        <v>7</v>
      </c>
      <c r="Q20" s="11"/>
      <c r="T20" s="3">
        <f t="shared" si="6"/>
        <v>70</v>
      </c>
      <c r="U20" s="3">
        <f t="shared" si="10"/>
        <v>12400</v>
      </c>
      <c r="W20" s="17" t="s">
        <v>34</v>
      </c>
      <c r="X20" s="17">
        <v>200</v>
      </c>
      <c r="Y20" s="23" t="s">
        <v>57</v>
      </c>
      <c r="Z20" s="23"/>
    </row>
    <row r="21" spans="2:26">
      <c r="B21" s="1">
        <v>8</v>
      </c>
      <c r="C21" s="14">
        <f t="shared" si="7"/>
        <v>43454</v>
      </c>
      <c r="D21" s="6">
        <v>66</v>
      </c>
      <c r="E21" s="6">
        <v>3919</v>
      </c>
      <c r="F21" s="7">
        <f t="shared" si="8"/>
        <v>232881</v>
      </c>
      <c r="G21" s="7">
        <f t="shared" si="9"/>
        <v>9736</v>
      </c>
      <c r="H21" s="1">
        <f t="shared" si="1"/>
        <v>231684</v>
      </c>
      <c r="I21" s="1">
        <f t="shared" si="2"/>
        <v>66</v>
      </c>
      <c r="J21" s="3">
        <f t="shared" si="3"/>
        <v>231684</v>
      </c>
      <c r="K21" s="8">
        <f t="shared" si="4"/>
        <v>43454</v>
      </c>
      <c r="L21" s="3">
        <f t="shared" si="0"/>
        <v>265000</v>
      </c>
      <c r="M21" s="19">
        <f t="shared" si="5"/>
        <v>231684</v>
      </c>
      <c r="N21" s="3">
        <v>8</v>
      </c>
      <c r="O21" s="3">
        <v>2800</v>
      </c>
      <c r="P21" s="3">
        <v>8</v>
      </c>
      <c r="T21" s="3">
        <f t="shared" si="6"/>
        <v>70</v>
      </c>
      <c r="U21" s="3">
        <f t="shared" si="10"/>
        <v>12400</v>
      </c>
      <c r="W21" s="17" t="s">
        <v>49</v>
      </c>
      <c r="X21" s="17">
        <v>300</v>
      </c>
      <c r="Y21" s="11" t="s">
        <v>52</v>
      </c>
      <c r="Z21" s="11" t="s">
        <v>53</v>
      </c>
    </row>
    <row r="22" spans="2:26">
      <c r="B22" s="1">
        <v>9</v>
      </c>
      <c r="C22" s="14">
        <f t="shared" si="7"/>
        <v>43455</v>
      </c>
      <c r="D22" s="6">
        <v>67</v>
      </c>
      <c r="E22" s="6">
        <v>1819</v>
      </c>
      <c r="F22" s="7">
        <f>IF( OR(D22="",E22=""),"",VLOOKUP(D22+1,N22:O186,2)-E22)</f>
        <v>244081</v>
      </c>
      <c r="G22" s="7">
        <f t="shared" si="9"/>
        <v>11200</v>
      </c>
      <c r="H22" s="1">
        <f t="shared" si="1"/>
        <v>244084</v>
      </c>
      <c r="I22" s="1">
        <f t="shared" si="2"/>
        <v>67</v>
      </c>
      <c r="J22" s="3">
        <f t="shared" si="3"/>
        <v>244084</v>
      </c>
      <c r="K22" s="8">
        <f t="shared" si="4"/>
        <v>43455</v>
      </c>
      <c r="L22" s="3">
        <f t="shared" si="0"/>
        <v>265000</v>
      </c>
      <c r="M22" s="19">
        <f t="shared" si="5"/>
        <v>244084</v>
      </c>
      <c r="N22" s="3">
        <v>9</v>
      </c>
      <c r="O22" s="3">
        <v>3600</v>
      </c>
      <c r="P22" s="3">
        <v>9</v>
      </c>
      <c r="T22" s="3">
        <f t="shared" si="6"/>
        <v>70</v>
      </c>
      <c r="U22" s="3">
        <f t="shared" si="10"/>
        <v>12400</v>
      </c>
      <c r="W22" s="17" t="s">
        <v>35</v>
      </c>
      <c r="X22" s="17">
        <v>250</v>
      </c>
      <c r="Y22" s="11" t="b">
        <v>0</v>
      </c>
      <c r="Z22" s="11" t="b">
        <v>0</v>
      </c>
    </row>
    <row r="23" spans="2:26">
      <c r="B23" s="1">
        <v>10</v>
      </c>
      <c r="C23" s="14">
        <f t="shared" si="7"/>
        <v>43456</v>
      </c>
      <c r="D23" s="6"/>
      <c r="E23" s="6"/>
      <c r="F23" s="7" t="str">
        <f t="shared" si="8"/>
        <v/>
      </c>
      <c r="G23" s="7" t="str">
        <f t="shared" si="9"/>
        <v/>
      </c>
      <c r="H23" s="1">
        <f t="shared" si="1"/>
        <v>256483</v>
      </c>
      <c r="I23" s="1">
        <f t="shared" si="2"/>
        <v>69</v>
      </c>
      <c r="J23" s="3">
        <f t="shared" si="3"/>
        <v>256483</v>
      </c>
      <c r="K23" s="8">
        <f t="shared" si="4"/>
        <v>43456</v>
      </c>
      <c r="L23" s="3">
        <f t="shared" si="0"/>
        <v>265000</v>
      </c>
      <c r="M23" s="19">
        <f t="shared" si="5"/>
        <v>256483</v>
      </c>
      <c r="N23" s="3">
        <v>10</v>
      </c>
      <c r="O23" s="3">
        <v>4500</v>
      </c>
      <c r="P23" s="3">
        <v>10</v>
      </c>
      <c r="T23" s="3">
        <f t="shared" si="6"/>
        <v>70</v>
      </c>
      <c r="U23" s="3">
        <f t="shared" si="10"/>
        <v>12400</v>
      </c>
      <c r="W23" s="17" t="s">
        <v>36</v>
      </c>
      <c r="X23" s="17">
        <v>310</v>
      </c>
      <c r="Y23" s="11" t="str">
        <f>IF(Y22,"1.5","1.0")</f>
        <v>1.0</v>
      </c>
      <c r="Z23" s="11" t="str">
        <f>IF(Z22,"2.0","1.0")</f>
        <v>1.0</v>
      </c>
    </row>
    <row r="24" spans="2:26">
      <c r="B24" s="1">
        <v>11</v>
      </c>
      <c r="C24" s="14">
        <f t="shared" si="7"/>
        <v>43457</v>
      </c>
      <c r="D24" s="6"/>
      <c r="E24" s="6"/>
      <c r="F24" s="7" t="str">
        <f t="shared" si="8"/>
        <v/>
      </c>
      <c r="G24" s="7" t="str">
        <f t="shared" si="9"/>
        <v/>
      </c>
      <c r="H24" s="1">
        <f t="shared" si="1"/>
        <v>268882</v>
      </c>
      <c r="I24" s="1">
        <f t="shared" si="2"/>
        <v>70</v>
      </c>
      <c r="J24" s="3">
        <f t="shared" si="3"/>
        <v>268882</v>
      </c>
      <c r="K24" s="8">
        <f t="shared" si="4"/>
        <v>43457</v>
      </c>
      <c r="L24" s="3">
        <f t="shared" si="0"/>
        <v>265000</v>
      </c>
      <c r="M24" s="19">
        <f t="shared" si="5"/>
        <v>295000</v>
      </c>
      <c r="N24" s="3">
        <v>11</v>
      </c>
      <c r="O24" s="3">
        <v>5500</v>
      </c>
      <c r="P24" s="3">
        <v>11</v>
      </c>
      <c r="T24" s="3">
        <f t="shared" si="6"/>
        <v>70</v>
      </c>
      <c r="U24" s="3">
        <f t="shared" si="10"/>
        <v>12400</v>
      </c>
      <c r="W24" s="17" t="s">
        <v>37</v>
      </c>
      <c r="X24" s="17">
        <v>320</v>
      </c>
    </row>
    <row r="25" spans="2:26">
      <c r="B25" s="1">
        <v>12</v>
      </c>
      <c r="C25" s="14">
        <f t="shared" si="7"/>
        <v>43458</v>
      </c>
      <c r="D25" s="6"/>
      <c r="E25" s="6"/>
      <c r="F25" s="7" t="str">
        <f t="shared" si="8"/>
        <v/>
      </c>
      <c r="G25" s="7" t="str">
        <f t="shared" si="9"/>
        <v/>
      </c>
      <c r="H25" s="1">
        <f t="shared" si="1"/>
        <v>281282</v>
      </c>
      <c r="I25" s="1">
        <f t="shared" si="2"/>
        <v>71</v>
      </c>
      <c r="J25" s="3">
        <f t="shared" si="3"/>
        <v>281282</v>
      </c>
      <c r="K25" s="8">
        <f t="shared" si="4"/>
        <v>43458</v>
      </c>
      <c r="L25" s="3">
        <f t="shared" si="0"/>
        <v>265000</v>
      </c>
      <c r="M25" s="19">
        <f t="shared" si="5"/>
        <v>295000</v>
      </c>
      <c r="N25" s="3">
        <v>12</v>
      </c>
      <c r="O25" s="3">
        <v>6600</v>
      </c>
      <c r="P25" s="3">
        <v>12</v>
      </c>
      <c r="T25" s="3">
        <f t="shared" si="6"/>
        <v>70</v>
      </c>
      <c r="U25" s="3">
        <f t="shared" si="10"/>
        <v>12400</v>
      </c>
      <c r="W25" s="17" t="s">
        <v>26</v>
      </c>
      <c r="X25" s="17">
        <v>330</v>
      </c>
    </row>
    <row r="26" spans="2:26">
      <c r="B26" s="1">
        <v>13</v>
      </c>
      <c r="C26" s="14">
        <f t="shared" si="7"/>
        <v>43459</v>
      </c>
      <c r="D26" s="6"/>
      <c r="E26" s="6"/>
      <c r="F26" s="7" t="str">
        <f t="shared" si="8"/>
        <v/>
      </c>
      <c r="G26" s="7" t="str">
        <f t="shared" si="9"/>
        <v/>
      </c>
      <c r="H26" s="1">
        <f t="shared" si="1"/>
        <v>293681</v>
      </c>
      <c r="I26" s="1">
        <f t="shared" si="2"/>
        <v>72</v>
      </c>
      <c r="J26" s="3">
        <f t="shared" si="3"/>
        <v>293681</v>
      </c>
      <c r="K26" s="8">
        <f t="shared" si="4"/>
        <v>43459</v>
      </c>
      <c r="L26" s="3">
        <f t="shared" si="0"/>
        <v>265000</v>
      </c>
      <c r="M26" s="19">
        <f t="shared" si="5"/>
        <v>295000</v>
      </c>
      <c r="N26" s="3">
        <v>13</v>
      </c>
      <c r="O26" s="3">
        <v>7800</v>
      </c>
      <c r="P26" s="3">
        <v>13</v>
      </c>
      <c r="T26" s="3">
        <f t="shared" si="6"/>
        <v>70</v>
      </c>
      <c r="U26" s="3">
        <f t="shared" si="10"/>
        <v>12400</v>
      </c>
      <c r="W26" s="17" t="s">
        <v>38</v>
      </c>
      <c r="X26" s="17">
        <v>350</v>
      </c>
    </row>
    <row r="27" spans="2:26">
      <c r="B27" s="1">
        <v>14</v>
      </c>
      <c r="C27" s="14">
        <f t="shared" si="7"/>
        <v>43460</v>
      </c>
      <c r="D27" s="6"/>
      <c r="E27" s="6"/>
      <c r="F27" s="7" t="str">
        <f t="shared" si="8"/>
        <v/>
      </c>
      <c r="G27" s="7" t="str">
        <f t="shared" si="9"/>
        <v/>
      </c>
      <c r="H27" s="1">
        <f t="shared" si="1"/>
        <v>306080</v>
      </c>
      <c r="I27" s="1">
        <f t="shared" si="2"/>
        <v>73</v>
      </c>
      <c r="J27" s="3">
        <f t="shared" si="3"/>
        <v>306080</v>
      </c>
      <c r="K27" s="8">
        <f t="shared" si="4"/>
        <v>43460</v>
      </c>
      <c r="L27" s="3">
        <f t="shared" si="0"/>
        <v>265000</v>
      </c>
      <c r="M27" s="19">
        <f t="shared" si="5"/>
        <v>295000</v>
      </c>
      <c r="N27" s="3">
        <v>14</v>
      </c>
      <c r="O27" s="3">
        <v>9100</v>
      </c>
      <c r="P27" s="3">
        <v>14</v>
      </c>
      <c r="T27" s="3">
        <f t="shared" si="6"/>
        <v>70</v>
      </c>
      <c r="U27" s="3">
        <f t="shared" si="10"/>
        <v>12400</v>
      </c>
      <c r="W27" s="17" t="s">
        <v>39</v>
      </c>
      <c r="X27" s="17">
        <v>400</v>
      </c>
    </row>
    <row r="28" spans="2:26">
      <c r="B28" s="1">
        <v>15</v>
      </c>
      <c r="C28" s="14">
        <f t="shared" si="7"/>
        <v>43461</v>
      </c>
      <c r="D28" s="6"/>
      <c r="E28" s="6"/>
      <c r="F28" s="7" t="str">
        <f t="shared" si="8"/>
        <v/>
      </c>
      <c r="G28" s="7" t="str">
        <f t="shared" si="9"/>
        <v/>
      </c>
      <c r="H28" s="1">
        <f t="shared" si="1"/>
        <v>318479</v>
      </c>
      <c r="I28" s="1">
        <f t="shared" si="2"/>
        <v>74</v>
      </c>
      <c r="J28" s="3">
        <f t="shared" si="3"/>
        <v>318479</v>
      </c>
      <c r="K28" s="8">
        <f t="shared" si="4"/>
        <v>43461</v>
      </c>
      <c r="L28" s="3">
        <f t="shared" si="0"/>
        <v>265000</v>
      </c>
      <c r="M28" s="19">
        <f t="shared" si="5"/>
        <v>295000</v>
      </c>
      <c r="N28" s="3">
        <v>15</v>
      </c>
      <c r="O28" s="3">
        <v>10500</v>
      </c>
      <c r="P28" s="3">
        <v>15</v>
      </c>
      <c r="T28" s="3">
        <f t="shared" si="6"/>
        <v>70</v>
      </c>
      <c r="U28" s="3">
        <f t="shared" si="10"/>
        <v>12400</v>
      </c>
      <c r="W28" s="17" t="s">
        <v>40</v>
      </c>
      <c r="X28" s="17">
        <v>310</v>
      </c>
    </row>
    <row r="29" spans="2:26">
      <c r="B29" s="1">
        <v>16</v>
      </c>
      <c r="C29" s="14">
        <f t="shared" si="7"/>
        <v>43462</v>
      </c>
      <c r="D29" s="6"/>
      <c r="E29" s="6"/>
      <c r="F29" s="7" t="str">
        <f t="shared" si="8"/>
        <v/>
      </c>
      <c r="G29" s="7" t="str">
        <f t="shared" si="9"/>
        <v/>
      </c>
      <c r="H29" s="1">
        <f t="shared" si="1"/>
        <v>330879</v>
      </c>
      <c r="I29" s="1">
        <f t="shared" si="2"/>
        <v>75</v>
      </c>
      <c r="J29" s="3">
        <f t="shared" si="3"/>
        <v>330879</v>
      </c>
      <c r="K29" s="8">
        <f t="shared" si="4"/>
        <v>43462</v>
      </c>
      <c r="L29" s="3">
        <f t="shared" si="0"/>
        <v>265000</v>
      </c>
      <c r="M29" s="19">
        <f t="shared" si="5"/>
        <v>295000</v>
      </c>
      <c r="N29" s="3">
        <v>16</v>
      </c>
      <c r="O29" s="3">
        <v>12000</v>
      </c>
      <c r="P29" s="3">
        <v>16</v>
      </c>
      <c r="T29" s="3">
        <f t="shared" si="6"/>
        <v>70</v>
      </c>
      <c r="U29" s="3">
        <f t="shared" si="10"/>
        <v>12400</v>
      </c>
      <c r="W29" s="17" t="s">
        <v>41</v>
      </c>
      <c r="X29" s="17">
        <v>320</v>
      </c>
    </row>
    <row r="30" spans="2:26">
      <c r="B30" s="1">
        <v>17</v>
      </c>
      <c r="C30" s="14">
        <f t="shared" si="7"/>
        <v>43463</v>
      </c>
      <c r="D30" s="6"/>
      <c r="E30" s="6"/>
      <c r="F30" s="7" t="str">
        <f t="shared" si="8"/>
        <v/>
      </c>
      <c r="G30" s="7" t="str">
        <f t="shared" si="9"/>
        <v/>
      </c>
      <c r="H30" s="1">
        <f t="shared" si="1"/>
        <v>343278</v>
      </c>
      <c r="I30" s="1">
        <f t="shared" si="2"/>
        <v>76</v>
      </c>
      <c r="J30" s="3">
        <f t="shared" si="3"/>
        <v>343278</v>
      </c>
      <c r="K30" s="8">
        <f t="shared" si="4"/>
        <v>43463</v>
      </c>
      <c r="L30" s="3">
        <f t="shared" si="0"/>
        <v>265000</v>
      </c>
      <c r="M30" s="19">
        <f t="shared" si="5"/>
        <v>295000</v>
      </c>
      <c r="N30" s="3">
        <v>17</v>
      </c>
      <c r="O30" s="3">
        <v>13600</v>
      </c>
      <c r="P30" s="3">
        <v>17</v>
      </c>
      <c r="T30" s="3">
        <f t="shared" si="6"/>
        <v>70</v>
      </c>
      <c r="U30" s="3">
        <f t="shared" si="10"/>
        <v>12400</v>
      </c>
      <c r="W30" s="17" t="s">
        <v>42</v>
      </c>
      <c r="X30" s="17">
        <v>330</v>
      </c>
    </row>
    <row r="31" spans="2:26">
      <c r="B31" s="1">
        <v>18</v>
      </c>
      <c r="C31" s="14">
        <f t="shared" si="7"/>
        <v>43464</v>
      </c>
      <c r="D31" s="6"/>
      <c r="E31" s="6"/>
      <c r="F31" s="7" t="str">
        <f t="shared" si="8"/>
        <v/>
      </c>
      <c r="G31" s="7" t="str">
        <f t="shared" si="9"/>
        <v/>
      </c>
      <c r="H31" s="1">
        <f t="shared" si="1"/>
        <v>355677</v>
      </c>
      <c r="I31" s="1">
        <f t="shared" si="2"/>
        <v>77</v>
      </c>
      <c r="J31" s="3">
        <f t="shared" si="3"/>
        <v>355677</v>
      </c>
      <c r="K31" s="8">
        <f t="shared" si="4"/>
        <v>43464</v>
      </c>
      <c r="L31" s="3">
        <f t="shared" si="0"/>
        <v>265000</v>
      </c>
      <c r="M31" s="19">
        <f t="shared" si="5"/>
        <v>295000</v>
      </c>
      <c r="N31" s="3">
        <v>18</v>
      </c>
      <c r="O31" s="3">
        <v>15300</v>
      </c>
      <c r="P31" s="3">
        <v>18</v>
      </c>
      <c r="T31" s="3">
        <f t="shared" si="6"/>
        <v>70</v>
      </c>
      <c r="U31" s="3">
        <f t="shared" si="10"/>
        <v>12400</v>
      </c>
      <c r="W31" s="17" t="s">
        <v>27</v>
      </c>
      <c r="X31" s="17">
        <v>340</v>
      </c>
    </row>
    <row r="32" spans="2:26">
      <c r="B32" s="1">
        <v>19</v>
      </c>
      <c r="C32" s="14">
        <f t="shared" si="7"/>
        <v>43465</v>
      </c>
      <c r="D32" s="6"/>
      <c r="E32" s="6"/>
      <c r="F32" s="7" t="str">
        <f t="shared" si="8"/>
        <v/>
      </c>
      <c r="G32" s="7" t="str">
        <f t="shared" si="9"/>
        <v/>
      </c>
      <c r="H32" s="1">
        <f t="shared" si="1"/>
        <v>368077</v>
      </c>
      <c r="I32" s="1">
        <f t="shared" si="2"/>
        <v>78</v>
      </c>
      <c r="J32" s="3">
        <f t="shared" si="3"/>
        <v>368077</v>
      </c>
      <c r="K32" s="8">
        <f t="shared" si="4"/>
        <v>43465</v>
      </c>
      <c r="L32" s="3">
        <f t="shared" si="0"/>
        <v>265000</v>
      </c>
      <c r="M32" s="19">
        <f t="shared" si="5"/>
        <v>295000</v>
      </c>
      <c r="N32" s="3">
        <v>19</v>
      </c>
      <c r="O32" s="3">
        <v>17100</v>
      </c>
      <c r="P32" s="3">
        <v>19</v>
      </c>
      <c r="T32" s="3">
        <f t="shared" si="6"/>
        <v>70</v>
      </c>
      <c r="U32" s="3">
        <f t="shared" si="10"/>
        <v>12400</v>
      </c>
      <c r="W32" s="17" t="s">
        <v>43</v>
      </c>
      <c r="X32" s="17">
        <v>360</v>
      </c>
    </row>
    <row r="33" spans="2:24">
      <c r="B33" s="1">
        <v>20</v>
      </c>
      <c r="C33" s="14">
        <f t="shared" si="7"/>
        <v>43466</v>
      </c>
      <c r="D33" s="6"/>
      <c r="E33" s="6"/>
      <c r="F33" s="7" t="str">
        <f t="shared" si="8"/>
        <v/>
      </c>
      <c r="G33" s="7" t="str">
        <f t="shared" si="9"/>
        <v/>
      </c>
      <c r="H33" s="1">
        <f t="shared" si="1"/>
        <v>380476</v>
      </c>
      <c r="I33" s="1">
        <f t="shared" si="2"/>
        <v>79</v>
      </c>
      <c r="J33" s="3">
        <f t="shared" si="3"/>
        <v>380476</v>
      </c>
      <c r="K33" s="8">
        <f t="shared" si="4"/>
        <v>43466</v>
      </c>
      <c r="L33" s="3">
        <f t="shared" si="0"/>
        <v>265000</v>
      </c>
      <c r="M33" s="19">
        <f t="shared" si="5"/>
        <v>295000</v>
      </c>
      <c r="N33" s="3">
        <v>20</v>
      </c>
      <c r="O33" s="3">
        <v>19000</v>
      </c>
      <c r="P33" s="3">
        <v>20</v>
      </c>
      <c r="T33" s="3">
        <f t="shared" si="6"/>
        <v>70</v>
      </c>
      <c r="U33" s="3">
        <f t="shared" si="10"/>
        <v>12400</v>
      </c>
      <c r="W33" s="17" t="s">
        <v>44</v>
      </c>
      <c r="X33" s="17">
        <v>380</v>
      </c>
    </row>
    <row r="34" spans="2:24">
      <c r="B34" s="1">
        <v>21</v>
      </c>
      <c r="C34" s="14">
        <f t="shared" si="7"/>
        <v>43467</v>
      </c>
      <c r="D34" s="6"/>
      <c r="E34" s="6"/>
      <c r="F34" s="7" t="str">
        <f t="shared" si="8"/>
        <v/>
      </c>
      <c r="G34" s="7" t="str">
        <f>IF(F34="","",F34-F33)</f>
        <v/>
      </c>
      <c r="H34" s="1">
        <f t="shared" si="1"/>
        <v>392875</v>
      </c>
      <c r="I34" s="1">
        <f t="shared" si="2"/>
        <v>80</v>
      </c>
      <c r="J34" s="3">
        <f t="shared" si="3"/>
        <v>392875</v>
      </c>
      <c r="K34" s="8">
        <f t="shared" si="4"/>
        <v>43467</v>
      </c>
      <c r="L34" s="3">
        <f t="shared" si="0"/>
        <v>265000</v>
      </c>
      <c r="M34" s="19">
        <f t="shared" si="5"/>
        <v>295000</v>
      </c>
      <c r="N34" s="3">
        <v>21</v>
      </c>
      <c r="O34" s="3">
        <v>21000</v>
      </c>
      <c r="P34" s="3">
        <v>21</v>
      </c>
      <c r="T34" s="3">
        <f t="shared" si="6"/>
        <v>70</v>
      </c>
      <c r="U34" s="3">
        <f t="shared" si="10"/>
        <v>12400</v>
      </c>
      <c r="W34" s="17" t="s">
        <v>45</v>
      </c>
      <c r="X34" s="17">
        <v>400</v>
      </c>
    </row>
    <row r="35" spans="2:24">
      <c r="B35" s="1">
        <v>22</v>
      </c>
      <c r="C35" s="14">
        <f t="shared" si="7"/>
        <v>43468</v>
      </c>
      <c r="D35" s="6"/>
      <c r="E35" s="6"/>
      <c r="F35" s="7" t="str">
        <f t="shared" si="8"/>
        <v/>
      </c>
      <c r="G35" s="7" t="str">
        <f t="shared" ref="G35:G63" si="11">IF(F35="","",F35-F34)</f>
        <v/>
      </c>
      <c r="H35" s="1">
        <f t="shared" si="1"/>
        <v>405275</v>
      </c>
      <c r="I35" s="1">
        <f t="shared" si="2"/>
        <v>81</v>
      </c>
      <c r="J35" s="3">
        <f t="shared" si="3"/>
        <v>405275</v>
      </c>
      <c r="K35" s="8">
        <f t="shared" si="4"/>
        <v>43468</v>
      </c>
      <c r="L35" s="3">
        <f t="shared" si="0"/>
        <v>265000</v>
      </c>
      <c r="M35" s="19">
        <f t="shared" si="5"/>
        <v>295000</v>
      </c>
      <c r="N35" s="3">
        <v>22</v>
      </c>
      <c r="O35" s="3">
        <v>23100</v>
      </c>
      <c r="P35" s="3">
        <v>22</v>
      </c>
      <c r="T35" s="3">
        <f t="shared" si="6"/>
        <v>70</v>
      </c>
      <c r="U35" s="3">
        <f t="shared" si="10"/>
        <v>12400</v>
      </c>
      <c r="W35" s="17" t="s">
        <v>46</v>
      </c>
      <c r="X35" s="17">
        <v>420</v>
      </c>
    </row>
    <row r="36" spans="2:24">
      <c r="B36" s="1">
        <v>23</v>
      </c>
      <c r="C36" s="14">
        <f t="shared" si="7"/>
        <v>43469</v>
      </c>
      <c r="D36" s="6"/>
      <c r="E36" s="6"/>
      <c r="F36" s="7" t="str">
        <f t="shared" si="8"/>
        <v/>
      </c>
      <c r="G36" s="7" t="str">
        <f t="shared" si="11"/>
        <v/>
      </c>
      <c r="H36" s="1">
        <f t="shared" si="1"/>
        <v>417674</v>
      </c>
      <c r="I36" s="1">
        <f t="shared" si="2"/>
        <v>82</v>
      </c>
      <c r="J36" s="3">
        <f t="shared" si="3"/>
        <v>417674</v>
      </c>
      <c r="K36" s="8">
        <f t="shared" si="4"/>
        <v>43469</v>
      </c>
      <c r="L36" s="3">
        <f t="shared" si="0"/>
        <v>265000</v>
      </c>
      <c r="M36" s="19">
        <f t="shared" si="5"/>
        <v>295000</v>
      </c>
      <c r="N36" s="3">
        <v>23</v>
      </c>
      <c r="O36" s="3">
        <v>25300</v>
      </c>
      <c r="P36" s="3">
        <v>23</v>
      </c>
      <c r="T36" s="3">
        <f t="shared" si="6"/>
        <v>70</v>
      </c>
      <c r="U36" s="3">
        <f t="shared" si="10"/>
        <v>12400</v>
      </c>
      <c r="W36" s="17" t="s">
        <v>28</v>
      </c>
      <c r="X36" s="17">
        <v>450</v>
      </c>
    </row>
    <row r="37" spans="2:24">
      <c r="B37" s="1">
        <v>24</v>
      </c>
      <c r="C37" s="14">
        <f t="shared" si="7"/>
        <v>43470</v>
      </c>
      <c r="D37" s="6"/>
      <c r="E37" s="6"/>
      <c r="F37" s="7" t="str">
        <f t="shared" si="8"/>
        <v/>
      </c>
      <c r="G37" s="7" t="str">
        <f t="shared" si="11"/>
        <v/>
      </c>
      <c r="H37" s="1">
        <f t="shared" si="1"/>
        <v>430073</v>
      </c>
      <c r="I37" s="1">
        <f t="shared" si="2"/>
        <v>83</v>
      </c>
      <c r="J37" s="3">
        <f t="shared" si="3"/>
        <v>430073</v>
      </c>
      <c r="K37" s="8">
        <f t="shared" si="4"/>
        <v>43470</v>
      </c>
      <c r="L37" s="3">
        <f t="shared" si="0"/>
        <v>265000</v>
      </c>
      <c r="M37" s="19">
        <f t="shared" si="5"/>
        <v>295000</v>
      </c>
      <c r="N37" s="3">
        <v>24</v>
      </c>
      <c r="O37" s="3">
        <v>27600</v>
      </c>
      <c r="P37" s="3">
        <v>24</v>
      </c>
      <c r="T37" s="3">
        <f t="shared" si="6"/>
        <v>70</v>
      </c>
      <c r="U37" s="3">
        <f t="shared" si="10"/>
        <v>12400</v>
      </c>
      <c r="W37" s="17" t="s">
        <v>47</v>
      </c>
      <c r="X37" s="17">
        <v>380</v>
      </c>
    </row>
    <row r="38" spans="2:24">
      <c r="B38" s="1">
        <v>25</v>
      </c>
      <c r="C38" s="14">
        <f t="shared" si="7"/>
        <v>43471</v>
      </c>
      <c r="D38" s="6"/>
      <c r="E38" s="6"/>
      <c r="F38" s="7" t="str">
        <f t="shared" si="8"/>
        <v/>
      </c>
      <c r="G38" s="7" t="str">
        <f t="shared" si="11"/>
        <v/>
      </c>
      <c r="H38" s="1">
        <f t="shared" si="1"/>
        <v>442473</v>
      </c>
      <c r="I38" s="1">
        <f t="shared" si="2"/>
        <v>84</v>
      </c>
      <c r="J38" s="3">
        <f t="shared" si="3"/>
        <v>442473</v>
      </c>
      <c r="K38" s="8">
        <f t="shared" si="4"/>
        <v>43471</v>
      </c>
      <c r="L38" s="3">
        <f t="shared" si="0"/>
        <v>265000</v>
      </c>
      <c r="M38" s="19">
        <f t="shared" si="5"/>
        <v>295000</v>
      </c>
      <c r="N38" s="3">
        <v>25</v>
      </c>
      <c r="O38" s="3">
        <v>30000</v>
      </c>
      <c r="P38" s="3">
        <v>25</v>
      </c>
      <c r="T38" s="3">
        <f t="shared" si="6"/>
        <v>70</v>
      </c>
      <c r="U38" s="3">
        <f t="shared" si="10"/>
        <v>12400</v>
      </c>
      <c r="W38" s="17" t="s">
        <v>48</v>
      </c>
      <c r="X38" s="17">
        <v>420</v>
      </c>
    </row>
    <row r="39" spans="2:24">
      <c r="B39" s="1">
        <v>26</v>
      </c>
      <c r="C39" s="14">
        <f t="shared" si="7"/>
        <v>43472</v>
      </c>
      <c r="D39" s="6"/>
      <c r="E39" s="6"/>
      <c r="F39" s="7" t="str">
        <f t="shared" si="8"/>
        <v/>
      </c>
      <c r="G39" s="7" t="str">
        <f t="shared" si="11"/>
        <v/>
      </c>
      <c r="H39" s="1">
        <f t="shared" si="1"/>
        <v>454872</v>
      </c>
      <c r="I39" s="1">
        <f t="shared" si="2"/>
        <v>84</v>
      </c>
      <c r="J39" s="3">
        <f t="shared" si="3"/>
        <v>454872</v>
      </c>
      <c r="K39" s="8">
        <f t="shared" si="4"/>
        <v>43472</v>
      </c>
      <c r="L39" s="3">
        <f t="shared" si="0"/>
        <v>265000</v>
      </c>
      <c r="M39" s="19">
        <f t="shared" si="5"/>
        <v>295000</v>
      </c>
      <c r="N39" s="3">
        <v>26</v>
      </c>
      <c r="O39" s="3">
        <v>32500</v>
      </c>
      <c r="P39" s="3">
        <v>26</v>
      </c>
      <c r="T39" s="3">
        <f t="shared" si="6"/>
        <v>70</v>
      </c>
      <c r="U39" s="3">
        <f t="shared" si="10"/>
        <v>12400</v>
      </c>
    </row>
    <row r="40" spans="2:24">
      <c r="B40" s="1">
        <v>27</v>
      </c>
      <c r="C40" s="14">
        <f t="shared" si="7"/>
        <v>43473</v>
      </c>
      <c r="D40" s="6"/>
      <c r="E40" s="6"/>
      <c r="F40" s="7" t="str">
        <f t="shared" si="8"/>
        <v/>
      </c>
      <c r="G40" s="7" t="str">
        <f t="shared" si="11"/>
        <v/>
      </c>
      <c r="H40" s="1">
        <f t="shared" si="1"/>
        <v>467271</v>
      </c>
      <c r="I40" s="1">
        <f t="shared" si="2"/>
        <v>85</v>
      </c>
      <c r="J40" s="3">
        <f t="shared" si="3"/>
        <v>467271</v>
      </c>
      <c r="K40" s="8">
        <f t="shared" si="4"/>
        <v>43473</v>
      </c>
      <c r="L40" s="3">
        <f t="shared" si="0"/>
        <v>265000</v>
      </c>
      <c r="M40" s="19">
        <f t="shared" si="5"/>
        <v>295000</v>
      </c>
      <c r="N40" s="3">
        <v>27</v>
      </c>
      <c r="O40" s="3">
        <v>35100</v>
      </c>
      <c r="P40" s="3">
        <v>27</v>
      </c>
      <c r="T40" s="3">
        <f t="shared" si="6"/>
        <v>70</v>
      </c>
      <c r="U40" s="3">
        <f t="shared" si="10"/>
        <v>12400</v>
      </c>
    </row>
    <row r="41" spans="2:24">
      <c r="B41" s="1">
        <v>28</v>
      </c>
      <c r="C41" s="14">
        <f t="shared" si="7"/>
        <v>43474</v>
      </c>
      <c r="D41" s="6"/>
      <c r="E41" s="6"/>
      <c r="F41" s="7" t="str">
        <f t="shared" si="8"/>
        <v/>
      </c>
      <c r="G41" s="7" t="str">
        <f t="shared" si="11"/>
        <v/>
      </c>
      <c r="H41" s="1">
        <f t="shared" si="1"/>
        <v>479670</v>
      </c>
      <c r="I41" s="1">
        <f t="shared" si="2"/>
        <v>86</v>
      </c>
      <c r="J41" s="3">
        <f t="shared" si="3"/>
        <v>479670</v>
      </c>
      <c r="K41" s="8">
        <f t="shared" si="4"/>
        <v>43474</v>
      </c>
      <c r="L41" s="3">
        <f t="shared" si="0"/>
        <v>265000</v>
      </c>
      <c r="M41" s="19">
        <f t="shared" si="5"/>
        <v>295000</v>
      </c>
      <c r="N41" s="3">
        <v>28</v>
      </c>
      <c r="O41" s="3">
        <v>37800</v>
      </c>
      <c r="P41" s="3">
        <v>28</v>
      </c>
      <c r="T41" s="3">
        <f t="shared" si="6"/>
        <v>70</v>
      </c>
      <c r="U41" s="3">
        <f t="shared" si="10"/>
        <v>12400</v>
      </c>
    </row>
    <row r="42" spans="2:24">
      <c r="B42" s="1">
        <v>29</v>
      </c>
      <c r="C42" s="14">
        <f t="shared" si="7"/>
        <v>43475</v>
      </c>
      <c r="D42" s="6"/>
      <c r="E42" s="6"/>
      <c r="F42" s="7" t="str">
        <f t="shared" si="8"/>
        <v/>
      </c>
      <c r="G42" s="7" t="str">
        <f t="shared" si="11"/>
        <v/>
      </c>
      <c r="H42" s="1">
        <f t="shared" si="1"/>
        <v>492070</v>
      </c>
      <c r="I42" s="1">
        <f t="shared" si="2"/>
        <v>87</v>
      </c>
      <c r="J42" s="3">
        <f t="shared" si="3"/>
        <v>492070</v>
      </c>
      <c r="K42" s="8">
        <f t="shared" si="4"/>
        <v>43475</v>
      </c>
      <c r="L42" s="3">
        <f t="shared" si="0"/>
        <v>265000</v>
      </c>
      <c r="M42" s="19">
        <f t="shared" si="5"/>
        <v>295000</v>
      </c>
      <c r="N42" s="3">
        <v>29</v>
      </c>
      <c r="O42" s="3">
        <v>40600</v>
      </c>
      <c r="P42" s="3">
        <v>29</v>
      </c>
      <c r="T42" s="3">
        <f t="shared" si="6"/>
        <v>70</v>
      </c>
      <c r="U42" s="3">
        <f t="shared" si="10"/>
        <v>12400</v>
      </c>
    </row>
    <row r="43" spans="2:24">
      <c r="B43" s="1">
        <v>30</v>
      </c>
      <c r="C43" s="14">
        <f t="shared" si="7"/>
        <v>43476</v>
      </c>
      <c r="D43" s="6"/>
      <c r="E43" s="6"/>
      <c r="F43" s="7" t="str">
        <f t="shared" si="8"/>
        <v/>
      </c>
      <c r="G43" s="7" t="str">
        <f t="shared" si="11"/>
        <v/>
      </c>
      <c r="H43" s="1">
        <f t="shared" si="1"/>
        <v>504469</v>
      </c>
      <c r="I43" s="1">
        <f t="shared" si="2"/>
        <v>87</v>
      </c>
      <c r="J43" s="3">
        <f t="shared" si="3"/>
        <v>504469</v>
      </c>
      <c r="K43" s="8">
        <f t="shared" si="4"/>
        <v>43476</v>
      </c>
      <c r="L43" s="3">
        <f t="shared" si="0"/>
        <v>265000</v>
      </c>
      <c r="M43" s="19">
        <f t="shared" si="5"/>
        <v>295000</v>
      </c>
      <c r="N43" s="3">
        <v>30</v>
      </c>
      <c r="O43" s="3">
        <v>43500</v>
      </c>
      <c r="P43" s="3">
        <v>30</v>
      </c>
      <c r="T43" s="3">
        <f t="shared" si="6"/>
        <v>70</v>
      </c>
      <c r="U43" s="3">
        <f t="shared" si="10"/>
        <v>12400</v>
      </c>
    </row>
    <row r="44" spans="2:24">
      <c r="B44" s="1">
        <v>31</v>
      </c>
      <c r="C44" s="14">
        <f t="shared" si="7"/>
        <v>43477</v>
      </c>
      <c r="D44" s="6"/>
      <c r="E44" s="6"/>
      <c r="F44" s="7" t="str">
        <f t="shared" si="8"/>
        <v/>
      </c>
      <c r="G44" s="7" t="str">
        <f t="shared" si="11"/>
        <v/>
      </c>
      <c r="H44" s="1">
        <f t="shared" si="1"/>
        <v>516868</v>
      </c>
      <c r="I44" s="1">
        <f t="shared" si="2"/>
        <v>88</v>
      </c>
      <c r="J44" s="3">
        <f t="shared" si="3"/>
        <v>516868</v>
      </c>
      <c r="K44" s="8">
        <f t="shared" si="4"/>
        <v>43477</v>
      </c>
      <c r="L44" s="3">
        <f t="shared" si="0"/>
        <v>265000</v>
      </c>
      <c r="M44" s="19">
        <f t="shared" si="5"/>
        <v>295000</v>
      </c>
      <c r="N44" s="3">
        <v>31</v>
      </c>
      <c r="O44" s="3">
        <v>46500</v>
      </c>
      <c r="P44" s="3">
        <v>31</v>
      </c>
      <c r="T44" s="3">
        <f t="shared" si="6"/>
        <v>70</v>
      </c>
      <c r="U44" s="3">
        <f t="shared" si="10"/>
        <v>12400</v>
      </c>
    </row>
    <row r="45" spans="2:24">
      <c r="B45" s="1">
        <v>32</v>
      </c>
      <c r="C45" s="14">
        <f t="shared" si="7"/>
        <v>43478</v>
      </c>
      <c r="D45" s="6"/>
      <c r="E45" s="6"/>
      <c r="F45" s="7" t="str">
        <f t="shared" si="8"/>
        <v/>
      </c>
      <c r="G45" s="7" t="str">
        <f t="shared" si="11"/>
        <v/>
      </c>
      <c r="H45" s="1">
        <f t="shared" si="1"/>
        <v>529268</v>
      </c>
      <c r="I45" s="1">
        <f t="shared" si="2"/>
        <v>89</v>
      </c>
      <c r="J45" s="3">
        <f t="shared" si="3"/>
        <v>529268</v>
      </c>
      <c r="K45" s="8">
        <f t="shared" si="4"/>
        <v>43478</v>
      </c>
      <c r="L45" s="3">
        <f t="shared" si="0"/>
        <v>265000</v>
      </c>
      <c r="M45" s="19">
        <f t="shared" si="5"/>
        <v>295000</v>
      </c>
      <c r="N45" s="3">
        <v>32</v>
      </c>
      <c r="O45" s="3">
        <v>49600</v>
      </c>
      <c r="P45" s="3">
        <v>32</v>
      </c>
      <c r="T45" s="3">
        <f t="shared" si="6"/>
        <v>70</v>
      </c>
      <c r="U45" s="3">
        <f t="shared" si="10"/>
        <v>12400</v>
      </c>
    </row>
    <row r="46" spans="2:24">
      <c r="B46" s="1">
        <v>33</v>
      </c>
      <c r="C46" s="14">
        <f t="shared" si="7"/>
        <v>43479</v>
      </c>
      <c r="D46" s="6"/>
      <c r="E46" s="6"/>
      <c r="F46" s="7" t="str">
        <f t="shared" si="8"/>
        <v/>
      </c>
      <c r="G46" s="7" t="str">
        <f t="shared" si="11"/>
        <v/>
      </c>
      <c r="H46" s="1">
        <f t="shared" si="1"/>
        <v>541667</v>
      </c>
      <c r="I46" s="1">
        <f t="shared" si="2"/>
        <v>89</v>
      </c>
      <c r="J46" s="3">
        <f t="shared" si="3"/>
        <v>541667</v>
      </c>
      <c r="K46" s="8">
        <f t="shared" si="4"/>
        <v>43479</v>
      </c>
      <c r="L46" s="3">
        <f t="shared" ref="L46:L63" si="12">$R$14</f>
        <v>265000</v>
      </c>
      <c r="M46" s="19">
        <f t="shared" si="5"/>
        <v>295000</v>
      </c>
      <c r="N46" s="3">
        <v>33</v>
      </c>
      <c r="O46" s="3">
        <v>52800</v>
      </c>
      <c r="P46" s="3">
        <v>33</v>
      </c>
      <c r="T46" s="3">
        <f t="shared" si="6"/>
        <v>70</v>
      </c>
      <c r="U46" s="3">
        <f t="shared" si="10"/>
        <v>12400</v>
      </c>
    </row>
    <row r="47" spans="2:24">
      <c r="B47" s="1">
        <v>34</v>
      </c>
      <c r="C47" s="14">
        <f t="shared" si="7"/>
        <v>43480</v>
      </c>
      <c r="D47" s="6"/>
      <c r="E47" s="6"/>
      <c r="F47" s="7" t="str">
        <f t="shared" si="8"/>
        <v/>
      </c>
      <c r="G47" s="7" t="str">
        <f t="shared" si="11"/>
        <v/>
      </c>
      <c r="H47" s="1">
        <f t="shared" ref="H47:H63" si="13">ROUND(_xlfn.FORECAST.ETS(C47,$F$14:$F$113,$C$14:$C$113,1,1),0)</f>
        <v>554066</v>
      </c>
      <c r="I47" s="1">
        <f t="shared" si="2"/>
        <v>90</v>
      </c>
      <c r="J47" s="3">
        <f t="shared" si="3"/>
        <v>554066</v>
      </c>
      <c r="K47" s="8">
        <f t="shared" ref="K47:K63" si="14">C47</f>
        <v>43480</v>
      </c>
      <c r="L47" s="3">
        <f t="shared" si="12"/>
        <v>265000</v>
      </c>
      <c r="M47" s="19">
        <f t="shared" si="5"/>
        <v>295000</v>
      </c>
      <c r="N47" s="3">
        <v>34</v>
      </c>
      <c r="O47" s="3">
        <v>56100</v>
      </c>
      <c r="P47" s="3">
        <v>34</v>
      </c>
      <c r="T47" s="3">
        <f t="shared" si="6"/>
        <v>70</v>
      </c>
      <c r="U47" s="3">
        <f t="shared" si="10"/>
        <v>12400</v>
      </c>
    </row>
    <row r="48" spans="2:24">
      <c r="B48" s="1">
        <v>35</v>
      </c>
      <c r="C48" s="14">
        <f t="shared" si="7"/>
        <v>43481</v>
      </c>
      <c r="D48" s="6"/>
      <c r="E48" s="6"/>
      <c r="F48" s="7" t="str">
        <f t="shared" si="8"/>
        <v/>
      </c>
      <c r="G48" s="7" t="str">
        <f t="shared" si="11"/>
        <v/>
      </c>
      <c r="H48" s="1">
        <f t="shared" si="13"/>
        <v>566466</v>
      </c>
      <c r="I48" s="1">
        <f t="shared" si="2"/>
        <v>91</v>
      </c>
      <c r="J48" s="3">
        <f t="shared" si="3"/>
        <v>566466</v>
      </c>
      <c r="K48" s="8">
        <f t="shared" si="14"/>
        <v>43481</v>
      </c>
      <c r="L48" s="3">
        <f t="shared" si="12"/>
        <v>265000</v>
      </c>
      <c r="M48" s="19">
        <f t="shared" si="5"/>
        <v>295000</v>
      </c>
      <c r="N48" s="3">
        <v>35</v>
      </c>
      <c r="O48" s="3">
        <v>59500</v>
      </c>
      <c r="P48" s="3">
        <v>35</v>
      </c>
      <c r="T48" s="3">
        <f t="shared" si="6"/>
        <v>70</v>
      </c>
      <c r="U48" s="3">
        <f t="shared" si="10"/>
        <v>12400</v>
      </c>
    </row>
    <row r="49" spans="2:21">
      <c r="B49" s="1">
        <v>36</v>
      </c>
      <c r="C49" s="14">
        <f t="shared" si="7"/>
        <v>43482</v>
      </c>
      <c r="D49" s="6"/>
      <c r="E49" s="6"/>
      <c r="F49" s="7" t="str">
        <f t="shared" si="8"/>
        <v/>
      </c>
      <c r="G49" s="7" t="str">
        <f t="shared" si="11"/>
        <v/>
      </c>
      <c r="H49" s="1">
        <f t="shared" si="13"/>
        <v>578865</v>
      </c>
      <c r="I49" s="1">
        <f t="shared" si="2"/>
        <v>91</v>
      </c>
      <c r="J49" s="3">
        <f t="shared" si="3"/>
        <v>578865</v>
      </c>
      <c r="K49" s="8">
        <f t="shared" si="14"/>
        <v>43482</v>
      </c>
      <c r="L49" s="3">
        <f t="shared" si="12"/>
        <v>265000</v>
      </c>
      <c r="M49" s="19">
        <f t="shared" si="5"/>
        <v>295000</v>
      </c>
      <c r="N49" s="3">
        <v>36</v>
      </c>
      <c r="O49" s="3">
        <v>63000</v>
      </c>
      <c r="P49" s="3">
        <v>36</v>
      </c>
      <c r="T49" s="3">
        <f t="shared" si="6"/>
        <v>70</v>
      </c>
      <c r="U49" s="3">
        <f t="shared" si="10"/>
        <v>12400</v>
      </c>
    </row>
    <row r="50" spans="2:21">
      <c r="B50" s="1">
        <v>37</v>
      </c>
      <c r="C50" s="14">
        <f t="shared" si="7"/>
        <v>43483</v>
      </c>
      <c r="D50" s="6"/>
      <c r="E50" s="6"/>
      <c r="F50" s="7" t="str">
        <f t="shared" si="8"/>
        <v/>
      </c>
      <c r="G50" s="7" t="str">
        <f t="shared" si="11"/>
        <v/>
      </c>
      <c r="H50" s="1">
        <f t="shared" si="13"/>
        <v>591264</v>
      </c>
      <c r="I50" s="1">
        <f t="shared" si="2"/>
        <v>92</v>
      </c>
      <c r="J50" s="3">
        <f t="shared" si="3"/>
        <v>591264</v>
      </c>
      <c r="K50" s="8">
        <f t="shared" si="14"/>
        <v>43483</v>
      </c>
      <c r="L50" s="3">
        <f t="shared" si="12"/>
        <v>265000</v>
      </c>
      <c r="M50" s="19">
        <f t="shared" si="5"/>
        <v>295000</v>
      </c>
      <c r="N50" s="3">
        <v>37</v>
      </c>
      <c r="O50" s="3">
        <v>66600</v>
      </c>
      <c r="P50" s="3">
        <v>37</v>
      </c>
      <c r="T50" s="3">
        <f t="shared" si="6"/>
        <v>70</v>
      </c>
      <c r="U50" s="3">
        <f t="shared" si="10"/>
        <v>12400</v>
      </c>
    </row>
    <row r="51" spans="2:21">
      <c r="B51" s="1">
        <v>38</v>
      </c>
      <c r="C51" s="14">
        <f t="shared" si="7"/>
        <v>43484</v>
      </c>
      <c r="D51" s="6"/>
      <c r="E51" s="6"/>
      <c r="F51" s="7" t="str">
        <f t="shared" si="8"/>
        <v/>
      </c>
      <c r="G51" s="7" t="str">
        <f t="shared" si="11"/>
        <v/>
      </c>
      <c r="H51" s="1">
        <f t="shared" si="13"/>
        <v>603663</v>
      </c>
      <c r="I51" s="1">
        <f t="shared" si="2"/>
        <v>92</v>
      </c>
      <c r="J51" s="3">
        <f t="shared" si="3"/>
        <v>603663</v>
      </c>
      <c r="K51" s="8">
        <f t="shared" si="14"/>
        <v>43484</v>
      </c>
      <c r="L51" s="3">
        <f t="shared" si="12"/>
        <v>265000</v>
      </c>
      <c r="M51" s="19">
        <f t="shared" si="5"/>
        <v>295000</v>
      </c>
      <c r="N51" s="3">
        <v>38</v>
      </c>
      <c r="O51" s="3">
        <v>70300</v>
      </c>
      <c r="P51" s="3">
        <v>38</v>
      </c>
      <c r="T51" s="3">
        <f t="shared" si="6"/>
        <v>70</v>
      </c>
      <c r="U51" s="3">
        <f t="shared" si="10"/>
        <v>12400</v>
      </c>
    </row>
    <row r="52" spans="2:21">
      <c r="B52" s="1">
        <v>39</v>
      </c>
      <c r="C52" s="14">
        <f t="shared" si="7"/>
        <v>43485</v>
      </c>
      <c r="D52" s="6"/>
      <c r="E52" s="6"/>
      <c r="F52" s="7" t="str">
        <f t="shared" si="8"/>
        <v/>
      </c>
      <c r="G52" s="7" t="str">
        <f t="shared" si="11"/>
        <v/>
      </c>
      <c r="H52" s="1">
        <f t="shared" si="13"/>
        <v>616063</v>
      </c>
      <c r="I52" s="1">
        <f t="shared" si="2"/>
        <v>93</v>
      </c>
      <c r="J52" s="3">
        <f t="shared" si="3"/>
        <v>616063</v>
      </c>
      <c r="K52" s="8">
        <f t="shared" si="14"/>
        <v>43485</v>
      </c>
      <c r="L52" s="3">
        <f t="shared" si="12"/>
        <v>265000</v>
      </c>
      <c r="M52" s="19">
        <f t="shared" si="5"/>
        <v>295000</v>
      </c>
      <c r="N52" s="3">
        <v>39</v>
      </c>
      <c r="O52" s="3">
        <v>74100</v>
      </c>
      <c r="P52" s="3">
        <v>39</v>
      </c>
      <c r="T52" s="3">
        <f t="shared" si="6"/>
        <v>70</v>
      </c>
      <c r="U52" s="3">
        <f t="shared" si="10"/>
        <v>12400</v>
      </c>
    </row>
    <row r="53" spans="2:21">
      <c r="B53" s="1">
        <v>40</v>
      </c>
      <c r="C53" s="14">
        <f t="shared" si="7"/>
        <v>43486</v>
      </c>
      <c r="D53" s="6"/>
      <c r="E53" s="6"/>
      <c r="F53" s="7" t="str">
        <f t="shared" si="8"/>
        <v/>
      </c>
      <c r="G53" s="7" t="str">
        <f t="shared" si="11"/>
        <v/>
      </c>
      <c r="H53" s="1">
        <f t="shared" si="13"/>
        <v>628462</v>
      </c>
      <c r="I53" s="1">
        <f t="shared" si="2"/>
        <v>93</v>
      </c>
      <c r="J53" s="3">
        <f t="shared" si="3"/>
        <v>628462</v>
      </c>
      <c r="K53" s="8">
        <f t="shared" si="14"/>
        <v>43486</v>
      </c>
      <c r="L53" s="3">
        <f t="shared" si="12"/>
        <v>265000</v>
      </c>
      <c r="M53" s="19">
        <f t="shared" si="5"/>
        <v>295000</v>
      </c>
      <c r="N53" s="3">
        <v>40</v>
      </c>
      <c r="O53" s="3">
        <v>78000</v>
      </c>
      <c r="P53" s="3">
        <v>40</v>
      </c>
      <c r="T53" s="3">
        <f t="shared" si="6"/>
        <v>70</v>
      </c>
      <c r="U53" s="3">
        <f t="shared" si="10"/>
        <v>12400</v>
      </c>
    </row>
    <row r="54" spans="2:21">
      <c r="B54" s="1">
        <v>41</v>
      </c>
      <c r="C54" s="14">
        <f t="shared" si="7"/>
        <v>43487</v>
      </c>
      <c r="D54" s="6"/>
      <c r="E54" s="6"/>
      <c r="F54" s="7" t="str">
        <f t="shared" si="8"/>
        <v/>
      </c>
      <c r="G54" s="7" t="str">
        <f t="shared" si="11"/>
        <v/>
      </c>
      <c r="H54" s="1">
        <f t="shared" si="13"/>
        <v>640861</v>
      </c>
      <c r="I54" s="1">
        <f t="shared" si="2"/>
        <v>94</v>
      </c>
      <c r="J54" s="3">
        <f t="shared" si="3"/>
        <v>640861</v>
      </c>
      <c r="K54" s="8">
        <f t="shared" si="14"/>
        <v>43487</v>
      </c>
      <c r="L54" s="3">
        <f t="shared" si="12"/>
        <v>265000</v>
      </c>
      <c r="M54" s="19">
        <f t="shared" si="5"/>
        <v>295000</v>
      </c>
      <c r="N54" s="3">
        <v>41</v>
      </c>
      <c r="O54" s="3">
        <v>82000</v>
      </c>
      <c r="P54" s="3">
        <v>41</v>
      </c>
      <c r="T54" s="3">
        <f t="shared" si="6"/>
        <v>70</v>
      </c>
      <c r="U54" s="3">
        <f t="shared" si="10"/>
        <v>12400</v>
      </c>
    </row>
    <row r="55" spans="2:21">
      <c r="B55" s="1">
        <v>42</v>
      </c>
      <c r="C55" s="14">
        <f t="shared" si="7"/>
        <v>43488</v>
      </c>
      <c r="D55" s="6"/>
      <c r="E55" s="6"/>
      <c r="F55" s="7" t="str">
        <f t="shared" si="8"/>
        <v/>
      </c>
      <c r="G55" s="7" t="str">
        <f t="shared" si="11"/>
        <v/>
      </c>
      <c r="H55" s="1">
        <f t="shared" si="13"/>
        <v>653261</v>
      </c>
      <c r="I55" s="1">
        <f t="shared" si="2"/>
        <v>94</v>
      </c>
      <c r="J55" s="3">
        <f t="shared" si="3"/>
        <v>653261</v>
      </c>
      <c r="K55" s="8">
        <f t="shared" si="14"/>
        <v>43488</v>
      </c>
      <c r="L55" s="3">
        <f t="shared" si="12"/>
        <v>265000</v>
      </c>
      <c r="M55" s="19">
        <f t="shared" si="5"/>
        <v>295000</v>
      </c>
      <c r="N55" s="3">
        <v>42</v>
      </c>
      <c r="O55" s="3">
        <v>86100</v>
      </c>
      <c r="P55" s="3">
        <v>42</v>
      </c>
      <c r="T55" s="3">
        <f t="shared" si="6"/>
        <v>70</v>
      </c>
      <c r="U55" s="3">
        <f t="shared" si="10"/>
        <v>12400</v>
      </c>
    </row>
    <row r="56" spans="2:21">
      <c r="B56" s="1">
        <v>43</v>
      </c>
      <c r="C56" s="14">
        <f t="shared" si="7"/>
        <v>43489</v>
      </c>
      <c r="D56" s="6"/>
      <c r="E56" s="6"/>
      <c r="F56" s="7" t="str">
        <f t="shared" si="8"/>
        <v/>
      </c>
      <c r="G56" s="7" t="str">
        <f t="shared" si="11"/>
        <v/>
      </c>
      <c r="H56" s="1">
        <f t="shared" si="13"/>
        <v>665660</v>
      </c>
      <c r="I56" s="1">
        <f t="shared" si="2"/>
        <v>95</v>
      </c>
      <c r="J56" s="3">
        <f t="shared" si="3"/>
        <v>665660</v>
      </c>
      <c r="K56" s="8">
        <f t="shared" si="14"/>
        <v>43489</v>
      </c>
      <c r="L56" s="3">
        <f t="shared" si="12"/>
        <v>265000</v>
      </c>
      <c r="M56" s="19">
        <f t="shared" si="5"/>
        <v>295000</v>
      </c>
      <c r="N56" s="3">
        <v>43</v>
      </c>
      <c r="O56" s="3">
        <v>90300</v>
      </c>
      <c r="P56" s="3">
        <v>43</v>
      </c>
      <c r="T56" s="3">
        <f t="shared" si="6"/>
        <v>70</v>
      </c>
      <c r="U56" s="3">
        <f t="shared" si="10"/>
        <v>12400</v>
      </c>
    </row>
    <row r="57" spans="2:21">
      <c r="B57" s="1">
        <v>44</v>
      </c>
      <c r="C57" s="14">
        <f t="shared" si="7"/>
        <v>43490</v>
      </c>
      <c r="D57" s="6"/>
      <c r="E57" s="6"/>
      <c r="F57" s="7" t="str">
        <f t="shared" si="8"/>
        <v/>
      </c>
      <c r="G57" s="7" t="str">
        <f t="shared" si="11"/>
        <v/>
      </c>
      <c r="H57" s="1">
        <f t="shared" si="13"/>
        <v>678059</v>
      </c>
      <c r="I57" s="1">
        <f t="shared" si="2"/>
        <v>95</v>
      </c>
      <c r="J57" s="3">
        <f t="shared" si="3"/>
        <v>678059</v>
      </c>
      <c r="K57" s="8">
        <f t="shared" si="14"/>
        <v>43490</v>
      </c>
      <c r="L57" s="3">
        <f t="shared" si="12"/>
        <v>265000</v>
      </c>
      <c r="M57" s="19">
        <f t="shared" si="5"/>
        <v>295000</v>
      </c>
      <c r="N57" s="3">
        <v>44</v>
      </c>
      <c r="O57" s="3">
        <v>94600</v>
      </c>
      <c r="P57" s="3">
        <v>44</v>
      </c>
      <c r="T57" s="3">
        <f t="shared" si="6"/>
        <v>70</v>
      </c>
      <c r="U57" s="3">
        <f t="shared" si="10"/>
        <v>12400</v>
      </c>
    </row>
    <row r="58" spans="2:21">
      <c r="B58" s="1">
        <v>45</v>
      </c>
      <c r="C58" s="14">
        <f t="shared" si="7"/>
        <v>43491</v>
      </c>
      <c r="D58" s="6"/>
      <c r="E58" s="6"/>
      <c r="F58" s="7" t="str">
        <f t="shared" si="8"/>
        <v/>
      </c>
      <c r="G58" s="7" t="str">
        <f t="shared" si="11"/>
        <v/>
      </c>
      <c r="H58" s="1">
        <f t="shared" si="13"/>
        <v>690459</v>
      </c>
      <c r="I58" s="1">
        <f t="shared" si="2"/>
        <v>95</v>
      </c>
      <c r="J58" s="3">
        <f t="shared" si="3"/>
        <v>690459</v>
      </c>
      <c r="K58" s="8">
        <f t="shared" si="14"/>
        <v>43491</v>
      </c>
      <c r="L58" s="3">
        <f t="shared" si="12"/>
        <v>265000</v>
      </c>
      <c r="M58" s="19">
        <f t="shared" si="5"/>
        <v>295000</v>
      </c>
      <c r="N58" s="3">
        <v>45</v>
      </c>
      <c r="O58" s="3">
        <v>99000</v>
      </c>
      <c r="P58" s="3">
        <v>45</v>
      </c>
      <c r="T58" s="3">
        <f t="shared" si="6"/>
        <v>70</v>
      </c>
      <c r="U58" s="3">
        <f t="shared" si="10"/>
        <v>12400</v>
      </c>
    </row>
    <row r="59" spans="2:21">
      <c r="B59" s="1">
        <v>46</v>
      </c>
      <c r="C59" s="14">
        <f t="shared" si="7"/>
        <v>43492</v>
      </c>
      <c r="D59" s="6"/>
      <c r="E59" s="6"/>
      <c r="F59" s="7" t="str">
        <f t="shared" si="8"/>
        <v/>
      </c>
      <c r="G59" s="7" t="str">
        <f t="shared" si="11"/>
        <v/>
      </c>
      <c r="H59" s="1">
        <f t="shared" si="13"/>
        <v>702858</v>
      </c>
      <c r="I59" s="1">
        <f t="shared" si="2"/>
        <v>96</v>
      </c>
      <c r="J59" s="3">
        <f t="shared" si="3"/>
        <v>702858</v>
      </c>
      <c r="K59" s="8">
        <f t="shared" si="14"/>
        <v>43492</v>
      </c>
      <c r="L59" s="3">
        <f t="shared" si="12"/>
        <v>265000</v>
      </c>
      <c r="M59" s="19">
        <f t="shared" si="5"/>
        <v>295000</v>
      </c>
      <c r="N59" s="3">
        <v>46</v>
      </c>
      <c r="O59" s="3">
        <v>103500</v>
      </c>
      <c r="P59" s="3">
        <v>46</v>
      </c>
      <c r="T59" s="3">
        <f t="shared" si="6"/>
        <v>70</v>
      </c>
      <c r="U59" s="3">
        <f t="shared" si="10"/>
        <v>12400</v>
      </c>
    </row>
    <row r="60" spans="2:21">
      <c r="B60" s="1">
        <v>47</v>
      </c>
      <c r="C60" s="14">
        <f t="shared" si="7"/>
        <v>43493</v>
      </c>
      <c r="D60" s="6"/>
      <c r="E60" s="6"/>
      <c r="F60" s="7" t="str">
        <f t="shared" si="8"/>
        <v/>
      </c>
      <c r="G60" s="7" t="str">
        <f t="shared" si="11"/>
        <v/>
      </c>
      <c r="H60" s="1">
        <f t="shared" si="13"/>
        <v>715257</v>
      </c>
      <c r="I60" s="1">
        <f t="shared" si="2"/>
        <v>96</v>
      </c>
      <c r="J60" s="3">
        <f t="shared" si="3"/>
        <v>715257</v>
      </c>
      <c r="K60" s="8">
        <f t="shared" si="14"/>
        <v>43493</v>
      </c>
      <c r="L60" s="3">
        <f t="shared" si="12"/>
        <v>265000</v>
      </c>
      <c r="M60" s="19">
        <f t="shared" si="5"/>
        <v>295000</v>
      </c>
      <c r="N60" s="3">
        <v>47</v>
      </c>
      <c r="O60" s="3">
        <v>108100</v>
      </c>
      <c r="P60" s="3">
        <v>47</v>
      </c>
      <c r="T60" s="3">
        <f t="shared" si="6"/>
        <v>70</v>
      </c>
      <c r="U60" s="3">
        <f t="shared" si="10"/>
        <v>12400</v>
      </c>
    </row>
    <row r="61" spans="2:21">
      <c r="B61" s="1">
        <v>48</v>
      </c>
      <c r="C61" s="14">
        <f t="shared" si="7"/>
        <v>43494</v>
      </c>
      <c r="D61" s="6"/>
      <c r="E61" s="6"/>
      <c r="F61" s="7" t="str">
        <f t="shared" si="8"/>
        <v/>
      </c>
      <c r="G61" s="7" t="str">
        <f t="shared" si="11"/>
        <v/>
      </c>
      <c r="H61" s="1">
        <f t="shared" si="13"/>
        <v>727656</v>
      </c>
      <c r="I61" s="1">
        <f t="shared" si="2"/>
        <v>96</v>
      </c>
      <c r="J61" s="3">
        <f t="shared" si="3"/>
        <v>727656</v>
      </c>
      <c r="K61" s="8">
        <f t="shared" si="14"/>
        <v>43494</v>
      </c>
      <c r="L61" s="3">
        <f t="shared" si="12"/>
        <v>265000</v>
      </c>
      <c r="M61" s="19">
        <f t="shared" si="5"/>
        <v>295000</v>
      </c>
      <c r="N61" s="3">
        <v>48</v>
      </c>
      <c r="O61" s="3">
        <v>112800</v>
      </c>
      <c r="P61" s="3">
        <v>48</v>
      </c>
      <c r="T61" s="3">
        <f t="shared" si="6"/>
        <v>70</v>
      </c>
      <c r="U61" s="3">
        <f t="shared" si="10"/>
        <v>12400</v>
      </c>
    </row>
    <row r="62" spans="2:21">
      <c r="B62" s="1">
        <v>49</v>
      </c>
      <c r="C62" s="14">
        <f t="shared" si="7"/>
        <v>43495</v>
      </c>
      <c r="D62" s="6"/>
      <c r="E62" s="6"/>
      <c r="F62" s="7" t="str">
        <f t="shared" si="8"/>
        <v/>
      </c>
      <c r="G62" s="7" t="str">
        <f t="shared" si="11"/>
        <v/>
      </c>
      <c r="H62" s="1">
        <f t="shared" si="13"/>
        <v>740056</v>
      </c>
      <c r="I62" s="1">
        <f t="shared" si="2"/>
        <v>96</v>
      </c>
      <c r="J62" s="3">
        <f t="shared" si="3"/>
        <v>740056</v>
      </c>
      <c r="K62" s="8">
        <f t="shared" si="14"/>
        <v>43495</v>
      </c>
      <c r="L62" s="3">
        <f t="shared" si="12"/>
        <v>265000</v>
      </c>
      <c r="M62" s="19">
        <f t="shared" si="5"/>
        <v>295000</v>
      </c>
      <c r="N62" s="3">
        <v>49</v>
      </c>
      <c r="O62" s="3">
        <v>117600</v>
      </c>
      <c r="P62" s="3">
        <v>49</v>
      </c>
      <c r="T62" s="3">
        <f t="shared" si="6"/>
        <v>70</v>
      </c>
      <c r="U62" s="3">
        <f t="shared" si="10"/>
        <v>12400</v>
      </c>
    </row>
    <row r="63" spans="2:21">
      <c r="B63" s="1">
        <v>50</v>
      </c>
      <c r="C63" s="14">
        <f t="shared" si="7"/>
        <v>43496</v>
      </c>
      <c r="D63" s="6"/>
      <c r="E63" s="6"/>
      <c r="F63" s="7" t="str">
        <f t="shared" si="8"/>
        <v/>
      </c>
      <c r="G63" s="7" t="str">
        <f t="shared" si="11"/>
        <v/>
      </c>
      <c r="H63" s="1">
        <f t="shared" si="13"/>
        <v>752455</v>
      </c>
      <c r="I63" s="1">
        <f t="shared" si="2"/>
        <v>96</v>
      </c>
      <c r="J63" s="3">
        <f t="shared" si="3"/>
        <v>752455</v>
      </c>
      <c r="K63" s="8">
        <f t="shared" si="14"/>
        <v>43496</v>
      </c>
      <c r="L63" s="3">
        <f t="shared" si="12"/>
        <v>265000</v>
      </c>
      <c r="M63" s="19">
        <f t="shared" si="5"/>
        <v>295000</v>
      </c>
      <c r="N63" s="3">
        <v>50</v>
      </c>
      <c r="O63" s="3">
        <v>122500</v>
      </c>
      <c r="P63" s="3">
        <v>50</v>
      </c>
      <c r="T63" s="3">
        <f t="shared" si="6"/>
        <v>70</v>
      </c>
      <c r="U63" s="3">
        <f t="shared" si="10"/>
        <v>12400</v>
      </c>
    </row>
    <row r="64" spans="2:21">
      <c r="C64" s="5"/>
      <c r="D64" s="7"/>
      <c r="E64" s="7"/>
      <c r="F64" s="7"/>
      <c r="G64" s="7"/>
      <c r="J64" s="3"/>
      <c r="K64" s="8"/>
      <c r="L64" s="3"/>
      <c r="N64" s="3">
        <v>51</v>
      </c>
      <c r="O64" s="3">
        <v>127500</v>
      </c>
      <c r="P64" s="3">
        <v>51</v>
      </c>
      <c r="T64" s="3"/>
      <c r="U64" s="3"/>
    </row>
    <row r="65" spans="3:21">
      <c r="C65" s="5"/>
      <c r="D65" s="7"/>
      <c r="E65" s="7"/>
      <c r="F65" s="7"/>
      <c r="G65" s="7"/>
      <c r="J65" s="3"/>
      <c r="K65" s="8"/>
      <c r="L65" s="3"/>
      <c r="N65" s="3">
        <v>52</v>
      </c>
      <c r="O65" s="3">
        <v>132700</v>
      </c>
      <c r="P65" s="3">
        <v>52</v>
      </c>
      <c r="T65" s="3"/>
      <c r="U65" s="3"/>
    </row>
    <row r="66" spans="3:21">
      <c r="C66" s="5"/>
      <c r="D66" s="7"/>
      <c r="E66" s="7"/>
      <c r="F66" s="7"/>
      <c r="G66" s="7"/>
      <c r="J66" s="3"/>
      <c r="K66" s="8"/>
      <c r="L66" s="3"/>
      <c r="N66" s="3">
        <v>53</v>
      </c>
      <c r="O66" s="3">
        <v>138100</v>
      </c>
      <c r="P66" s="3">
        <v>53</v>
      </c>
      <c r="T66" s="3"/>
      <c r="U66" s="3"/>
    </row>
    <row r="67" spans="3:21">
      <c r="C67" s="5"/>
      <c r="D67" s="7"/>
      <c r="E67" s="7"/>
      <c r="F67" s="7"/>
      <c r="G67" s="7"/>
      <c r="J67" s="3"/>
      <c r="K67" s="8"/>
      <c r="L67" s="3"/>
      <c r="N67" s="3">
        <v>54</v>
      </c>
      <c r="O67" s="3">
        <v>143700</v>
      </c>
      <c r="P67" s="3">
        <v>54</v>
      </c>
      <c r="T67" s="3"/>
      <c r="U67" s="3"/>
    </row>
    <row r="68" spans="3:21">
      <c r="C68" s="5"/>
      <c r="D68" s="7"/>
      <c r="E68" s="7"/>
      <c r="F68" s="7"/>
      <c r="G68" s="7"/>
      <c r="J68" s="3"/>
      <c r="K68" s="8"/>
      <c r="L68" s="3"/>
      <c r="N68" s="3">
        <v>55</v>
      </c>
      <c r="O68" s="3">
        <v>149500</v>
      </c>
      <c r="P68" s="3">
        <v>55</v>
      </c>
      <c r="T68" s="3"/>
      <c r="U68" s="3"/>
    </row>
    <row r="69" spans="3:21">
      <c r="C69" s="5"/>
      <c r="D69" s="7"/>
      <c r="E69" s="7"/>
      <c r="F69" s="7"/>
      <c r="G69" s="7"/>
      <c r="J69" s="3"/>
      <c r="K69" s="8"/>
      <c r="L69" s="3"/>
      <c r="N69" s="3">
        <v>56</v>
      </c>
      <c r="O69" s="3">
        <v>155500</v>
      </c>
      <c r="P69" s="3">
        <v>56</v>
      </c>
      <c r="T69" s="3"/>
      <c r="U69" s="3"/>
    </row>
    <row r="70" spans="3:21">
      <c r="C70" s="5"/>
      <c r="D70" s="7"/>
      <c r="E70" s="7"/>
      <c r="F70" s="7"/>
      <c r="G70" s="7"/>
      <c r="J70" s="3"/>
      <c r="K70" s="8"/>
      <c r="L70" s="3"/>
      <c r="N70" s="3">
        <v>57</v>
      </c>
      <c r="O70" s="3">
        <v>161700</v>
      </c>
      <c r="P70" s="3">
        <v>57</v>
      </c>
      <c r="T70" s="3"/>
      <c r="U70" s="3"/>
    </row>
    <row r="71" spans="3:21">
      <c r="C71" s="5"/>
      <c r="D71" s="7"/>
      <c r="E71" s="7"/>
      <c r="F71" s="7"/>
      <c r="G71" s="7"/>
      <c r="J71" s="3"/>
      <c r="K71" s="8"/>
      <c r="L71" s="3"/>
      <c r="N71" s="3">
        <v>58</v>
      </c>
      <c r="O71" s="3">
        <v>168100</v>
      </c>
      <c r="P71" s="3">
        <v>58</v>
      </c>
      <c r="T71" s="3"/>
      <c r="U71" s="3"/>
    </row>
    <row r="72" spans="3:21">
      <c r="C72" s="5"/>
      <c r="D72" s="7"/>
      <c r="E72" s="7"/>
      <c r="F72" s="7"/>
      <c r="G72" s="7"/>
      <c r="J72" s="3"/>
      <c r="K72" s="8"/>
      <c r="L72" s="3"/>
      <c r="N72" s="3">
        <v>59</v>
      </c>
      <c r="O72" s="3">
        <v>174700</v>
      </c>
      <c r="P72" s="3">
        <v>59</v>
      </c>
      <c r="T72" s="3"/>
      <c r="U72" s="3"/>
    </row>
    <row r="73" spans="3:21">
      <c r="C73" s="5"/>
      <c r="D73" s="7"/>
      <c r="E73" s="7"/>
      <c r="F73" s="7"/>
      <c r="G73" s="7"/>
      <c r="J73" s="3"/>
      <c r="K73" s="8"/>
      <c r="L73" s="3"/>
      <c r="N73" s="3">
        <v>60</v>
      </c>
      <c r="O73" s="3">
        <v>181500</v>
      </c>
      <c r="P73" s="3">
        <v>60</v>
      </c>
      <c r="T73" s="3"/>
      <c r="U73" s="3"/>
    </row>
    <row r="74" spans="3:21">
      <c r="C74" s="5"/>
      <c r="D74" s="7"/>
      <c r="E74" s="7"/>
      <c r="F74" s="7"/>
      <c r="G74" s="7"/>
      <c r="J74" s="3"/>
      <c r="K74" s="8"/>
      <c r="L74" s="3"/>
      <c r="N74" s="3">
        <v>61</v>
      </c>
      <c r="O74" s="3">
        <v>188500</v>
      </c>
      <c r="P74" s="3">
        <v>61</v>
      </c>
      <c r="T74" s="3"/>
      <c r="U74" s="3"/>
    </row>
    <row r="75" spans="3:21">
      <c r="C75" s="5"/>
      <c r="D75" s="7"/>
      <c r="E75" s="7"/>
      <c r="F75" s="7"/>
      <c r="G75" s="7"/>
      <c r="J75" s="3"/>
      <c r="K75" s="8"/>
      <c r="L75" s="3"/>
      <c r="N75" s="3">
        <v>62</v>
      </c>
      <c r="O75" s="3">
        <v>195800</v>
      </c>
      <c r="P75" s="3">
        <v>62</v>
      </c>
      <c r="T75" s="3"/>
      <c r="U75" s="3"/>
    </row>
    <row r="76" spans="3:21">
      <c r="C76" s="5"/>
      <c r="D76" s="7"/>
      <c r="E76" s="7"/>
      <c r="F76" s="7"/>
      <c r="G76" s="7"/>
      <c r="J76" s="3"/>
      <c r="K76" s="8"/>
      <c r="L76" s="3"/>
      <c r="N76" s="3">
        <v>63</v>
      </c>
      <c r="O76" s="3">
        <v>203400</v>
      </c>
      <c r="P76" s="3">
        <v>63</v>
      </c>
      <c r="T76" s="3"/>
      <c r="U76" s="3"/>
    </row>
    <row r="77" spans="3:21">
      <c r="C77" s="5"/>
      <c r="D77" s="7"/>
      <c r="E77" s="7"/>
      <c r="F77" s="7"/>
      <c r="G77" s="7"/>
      <c r="J77" s="3"/>
      <c r="K77" s="8"/>
      <c r="L77" s="3"/>
      <c r="N77" s="3">
        <v>64</v>
      </c>
      <c r="O77" s="3">
        <v>211300</v>
      </c>
      <c r="P77" s="3">
        <v>64</v>
      </c>
      <c r="T77" s="3"/>
      <c r="U77" s="3"/>
    </row>
    <row r="78" spans="3:21">
      <c r="C78" s="5"/>
      <c r="D78" s="7"/>
      <c r="E78" s="7"/>
      <c r="F78" s="7"/>
      <c r="G78" s="7"/>
      <c r="J78" s="3"/>
      <c r="K78" s="8"/>
      <c r="L78" s="3"/>
      <c r="N78" s="3">
        <v>65</v>
      </c>
      <c r="O78" s="3">
        <v>219500</v>
      </c>
      <c r="P78" s="3">
        <v>65</v>
      </c>
      <c r="T78" s="3"/>
      <c r="U78" s="3"/>
    </row>
    <row r="79" spans="3:21">
      <c r="C79" s="5"/>
      <c r="D79" s="7"/>
      <c r="E79" s="7"/>
      <c r="F79" s="7"/>
      <c r="G79" s="7"/>
      <c r="J79" s="3"/>
      <c r="K79" s="8"/>
      <c r="L79" s="3"/>
      <c r="N79" s="3">
        <v>66</v>
      </c>
      <c r="O79" s="3">
        <v>228000</v>
      </c>
      <c r="P79" s="3">
        <v>66</v>
      </c>
      <c r="T79" s="3"/>
      <c r="U79" s="3"/>
    </row>
    <row r="80" spans="3:21">
      <c r="C80" s="5"/>
      <c r="D80" s="7"/>
      <c r="E80" s="7"/>
      <c r="F80" s="7"/>
      <c r="G80" s="7"/>
      <c r="J80" s="3"/>
      <c r="K80" s="8"/>
      <c r="L80" s="3"/>
      <c r="N80" s="3">
        <v>67</v>
      </c>
      <c r="O80" s="3">
        <v>236800</v>
      </c>
      <c r="P80" s="3">
        <v>67</v>
      </c>
      <c r="T80" s="3"/>
      <c r="U80" s="3"/>
    </row>
    <row r="81" spans="3:21">
      <c r="C81" s="5"/>
      <c r="D81" s="7"/>
      <c r="E81" s="7"/>
      <c r="F81" s="7"/>
      <c r="G81" s="7"/>
      <c r="J81" s="3"/>
      <c r="K81" s="8"/>
      <c r="L81" s="3"/>
      <c r="N81" s="3">
        <v>68</v>
      </c>
      <c r="O81" s="3">
        <v>245900</v>
      </c>
      <c r="P81" s="3">
        <v>68</v>
      </c>
      <c r="T81" s="3"/>
      <c r="U81" s="3"/>
    </row>
    <row r="82" spans="3:21">
      <c r="C82" s="5"/>
      <c r="D82" s="7"/>
      <c r="E82" s="7"/>
      <c r="F82" s="7"/>
      <c r="G82" s="7"/>
      <c r="J82" s="3"/>
      <c r="K82" s="8"/>
      <c r="L82" s="3"/>
      <c r="N82" s="3">
        <v>69</v>
      </c>
      <c r="O82" s="3">
        <v>255300</v>
      </c>
      <c r="P82" s="3">
        <v>69</v>
      </c>
      <c r="T82" s="3"/>
      <c r="U82" s="3"/>
    </row>
    <row r="83" spans="3:21">
      <c r="C83" s="5"/>
      <c r="D83" s="7"/>
      <c r="E83" s="7"/>
      <c r="F83" s="7"/>
      <c r="G83" s="7"/>
      <c r="J83" s="3"/>
      <c r="K83" s="8"/>
      <c r="L83" s="3"/>
      <c r="N83" s="3">
        <v>70</v>
      </c>
      <c r="O83" s="3">
        <v>265000</v>
      </c>
      <c r="P83" s="3">
        <v>70</v>
      </c>
      <c r="T83" s="3"/>
      <c r="U83" s="3"/>
    </row>
    <row r="84" spans="3:21">
      <c r="C84" s="5"/>
      <c r="D84" s="7"/>
      <c r="E84" s="7"/>
      <c r="F84" s="7"/>
      <c r="G84" s="7"/>
      <c r="J84" s="3"/>
      <c r="K84" s="8"/>
      <c r="L84" s="3"/>
      <c r="N84" s="3">
        <v>71</v>
      </c>
      <c r="O84" s="3">
        <v>275000</v>
      </c>
      <c r="P84" s="3">
        <v>71</v>
      </c>
      <c r="T84" s="3"/>
      <c r="U84" s="3"/>
    </row>
    <row r="85" spans="3:21">
      <c r="C85" s="5"/>
      <c r="D85" s="7"/>
      <c r="E85" s="7"/>
      <c r="F85" s="7"/>
      <c r="G85" s="7"/>
      <c r="J85" s="3"/>
      <c r="K85" s="8"/>
      <c r="L85" s="3"/>
      <c r="N85" s="3">
        <v>72</v>
      </c>
      <c r="O85" s="3">
        <v>285400</v>
      </c>
      <c r="P85" s="3">
        <v>72</v>
      </c>
      <c r="T85" s="3"/>
      <c r="U85" s="3"/>
    </row>
    <row r="86" spans="3:21">
      <c r="C86" s="5"/>
      <c r="D86" s="7"/>
      <c r="E86" s="7"/>
      <c r="F86" s="7"/>
      <c r="G86" s="7"/>
      <c r="J86" s="3"/>
      <c r="K86" s="8"/>
      <c r="L86" s="3"/>
      <c r="N86" s="3">
        <v>73</v>
      </c>
      <c r="O86" s="3">
        <v>296200</v>
      </c>
      <c r="P86" s="3">
        <v>73</v>
      </c>
      <c r="T86" s="3"/>
      <c r="U86" s="3"/>
    </row>
    <row r="87" spans="3:21">
      <c r="C87" s="5"/>
      <c r="D87" s="7"/>
      <c r="E87" s="7"/>
      <c r="F87" s="7"/>
      <c r="G87" s="7"/>
      <c r="J87" s="3"/>
      <c r="K87" s="8"/>
      <c r="L87" s="3"/>
      <c r="N87" s="3">
        <v>74</v>
      </c>
      <c r="O87" s="3">
        <v>307400</v>
      </c>
      <c r="P87" s="3">
        <v>74</v>
      </c>
      <c r="T87" s="3"/>
      <c r="U87" s="3"/>
    </row>
    <row r="88" spans="3:21">
      <c r="C88" s="5"/>
      <c r="D88" s="7"/>
      <c r="E88" s="7"/>
      <c r="F88" s="7"/>
      <c r="G88" s="7"/>
      <c r="J88" s="3"/>
      <c r="K88" s="8"/>
      <c r="L88" s="3"/>
      <c r="N88" s="3">
        <v>75</v>
      </c>
      <c r="O88" s="3">
        <v>319000</v>
      </c>
      <c r="P88" s="3">
        <v>75</v>
      </c>
      <c r="T88" s="3"/>
      <c r="U88" s="3"/>
    </row>
    <row r="89" spans="3:21">
      <c r="C89" s="5"/>
      <c r="D89" s="7"/>
      <c r="E89" s="7"/>
      <c r="F89" s="7"/>
      <c r="G89" s="7"/>
      <c r="J89" s="3"/>
      <c r="K89" s="8"/>
      <c r="L89" s="3"/>
      <c r="N89" s="3">
        <v>76</v>
      </c>
      <c r="O89" s="3">
        <v>331000</v>
      </c>
      <c r="P89" s="3">
        <v>76</v>
      </c>
      <c r="T89" s="3"/>
      <c r="U89" s="3"/>
    </row>
    <row r="90" spans="3:21">
      <c r="C90" s="5"/>
      <c r="D90" s="7"/>
      <c r="E90" s="7"/>
      <c r="F90" s="7"/>
      <c r="G90" s="7"/>
      <c r="J90" s="3"/>
      <c r="K90" s="8"/>
      <c r="L90" s="3"/>
      <c r="N90" s="3">
        <v>77</v>
      </c>
      <c r="O90" s="3">
        <v>343400</v>
      </c>
      <c r="P90" s="3">
        <v>77</v>
      </c>
      <c r="T90" s="3"/>
      <c r="U90" s="3"/>
    </row>
    <row r="91" spans="3:21">
      <c r="C91" s="5"/>
      <c r="D91" s="7"/>
      <c r="E91" s="7"/>
      <c r="F91" s="7"/>
      <c r="G91" s="7"/>
      <c r="J91" s="3"/>
      <c r="K91" s="8"/>
      <c r="L91" s="3"/>
      <c r="N91" s="3">
        <v>78</v>
      </c>
      <c r="O91" s="3">
        <v>356200</v>
      </c>
      <c r="P91" s="3">
        <v>78</v>
      </c>
      <c r="T91" s="3"/>
      <c r="U91" s="3"/>
    </row>
    <row r="92" spans="3:21">
      <c r="C92" s="5"/>
      <c r="D92" s="7"/>
      <c r="E92" s="7"/>
      <c r="F92" s="7"/>
      <c r="G92" s="7"/>
      <c r="J92" s="3"/>
      <c r="K92" s="8"/>
      <c r="L92" s="3"/>
      <c r="N92" s="3">
        <v>79</v>
      </c>
      <c r="O92" s="3">
        <v>369400</v>
      </c>
      <c r="P92" s="3">
        <v>79</v>
      </c>
      <c r="T92" s="3"/>
      <c r="U92" s="3"/>
    </row>
    <row r="93" spans="3:21">
      <c r="C93" s="5"/>
      <c r="D93" s="7"/>
      <c r="E93" s="7"/>
      <c r="F93" s="7"/>
      <c r="G93" s="7"/>
      <c r="J93" s="3"/>
      <c r="K93" s="8"/>
      <c r="L93" s="3"/>
      <c r="N93" s="3">
        <v>80</v>
      </c>
      <c r="O93" s="3">
        <v>383000</v>
      </c>
      <c r="P93" s="3">
        <v>80</v>
      </c>
      <c r="T93" s="3"/>
      <c r="U93" s="3"/>
    </row>
    <row r="94" spans="3:21">
      <c r="C94" s="5"/>
      <c r="D94" s="7"/>
      <c r="E94" s="7"/>
      <c r="F94" s="7"/>
      <c r="G94" s="7"/>
      <c r="J94" s="3"/>
      <c r="K94" s="8"/>
      <c r="L94" s="3"/>
      <c r="N94" s="3">
        <v>81</v>
      </c>
      <c r="O94" s="3">
        <v>397000</v>
      </c>
      <c r="P94" s="3">
        <v>81</v>
      </c>
      <c r="T94" s="3"/>
      <c r="U94" s="3"/>
    </row>
    <row r="95" spans="3:21">
      <c r="C95" s="5"/>
      <c r="D95" s="7"/>
      <c r="E95" s="7"/>
      <c r="F95" s="7"/>
      <c r="G95" s="7"/>
      <c r="J95" s="3"/>
      <c r="K95" s="8"/>
      <c r="L95" s="3"/>
      <c r="N95" s="3">
        <v>82</v>
      </c>
      <c r="O95" s="3">
        <v>411500</v>
      </c>
      <c r="P95" s="3">
        <v>82</v>
      </c>
      <c r="T95" s="3"/>
      <c r="U95" s="3"/>
    </row>
    <row r="96" spans="3:21">
      <c r="C96" s="5"/>
      <c r="D96" s="7"/>
      <c r="E96" s="7"/>
      <c r="F96" s="7"/>
      <c r="G96" s="7"/>
      <c r="J96" s="3"/>
      <c r="K96" s="8"/>
      <c r="L96" s="3"/>
      <c r="N96" s="3">
        <v>83</v>
      </c>
      <c r="O96" s="3">
        <v>426500</v>
      </c>
      <c r="P96" s="3">
        <v>83</v>
      </c>
      <c r="T96" s="3"/>
      <c r="U96" s="3"/>
    </row>
    <row r="97" spans="3:21">
      <c r="C97" s="5"/>
      <c r="D97" s="7"/>
      <c r="E97" s="7"/>
      <c r="F97" s="7"/>
      <c r="G97" s="7"/>
      <c r="J97" s="3"/>
      <c r="K97" s="8"/>
      <c r="L97" s="3"/>
      <c r="N97" s="3">
        <v>84</v>
      </c>
      <c r="O97" s="3">
        <v>442000</v>
      </c>
      <c r="P97" s="3">
        <v>84</v>
      </c>
      <c r="T97" s="3"/>
      <c r="U97" s="3"/>
    </row>
    <row r="98" spans="3:21">
      <c r="C98" s="5"/>
      <c r="D98" s="7"/>
      <c r="E98" s="7"/>
      <c r="F98" s="7"/>
      <c r="G98" s="7"/>
      <c r="J98" s="3"/>
      <c r="K98" s="8"/>
      <c r="L98" s="3"/>
      <c r="N98" s="3">
        <v>85</v>
      </c>
      <c r="O98" s="3">
        <v>458000</v>
      </c>
      <c r="P98" s="3">
        <v>85</v>
      </c>
      <c r="T98" s="3"/>
      <c r="U98" s="3"/>
    </row>
    <row r="99" spans="3:21">
      <c r="C99" s="5"/>
      <c r="D99" s="7"/>
      <c r="E99" s="7"/>
      <c r="F99" s="7"/>
      <c r="G99" s="7"/>
      <c r="J99" s="3"/>
      <c r="K99" s="8"/>
      <c r="L99" s="3"/>
      <c r="N99" s="3">
        <v>86</v>
      </c>
      <c r="O99" s="3">
        <v>474500</v>
      </c>
      <c r="P99" s="3">
        <v>86</v>
      </c>
      <c r="T99" s="3"/>
      <c r="U99" s="3"/>
    </row>
    <row r="100" spans="3:21">
      <c r="C100" s="5"/>
      <c r="D100" s="7"/>
      <c r="E100" s="7"/>
      <c r="F100" s="7"/>
      <c r="G100" s="7"/>
      <c r="J100" s="3"/>
      <c r="K100" s="8"/>
      <c r="L100" s="3"/>
      <c r="N100" s="3">
        <v>87</v>
      </c>
      <c r="O100" s="3">
        <v>491500</v>
      </c>
      <c r="P100" s="3">
        <v>87</v>
      </c>
      <c r="T100" s="3"/>
      <c r="U100" s="3"/>
    </row>
    <row r="101" spans="3:21">
      <c r="C101" s="5"/>
      <c r="D101" s="7"/>
      <c r="E101" s="7"/>
      <c r="F101" s="7"/>
      <c r="G101" s="7"/>
      <c r="J101" s="3"/>
      <c r="K101" s="8"/>
      <c r="L101" s="3"/>
      <c r="N101" s="3">
        <v>88</v>
      </c>
      <c r="O101" s="3">
        <v>509000</v>
      </c>
      <c r="P101" s="3">
        <v>88</v>
      </c>
      <c r="T101" s="3"/>
      <c r="U101" s="3"/>
    </row>
    <row r="102" spans="3:21">
      <c r="C102" s="5"/>
      <c r="D102" s="7"/>
      <c r="E102" s="7"/>
      <c r="F102" s="7"/>
      <c r="G102" s="7"/>
      <c r="J102" s="3"/>
      <c r="K102" s="8"/>
      <c r="L102" s="3"/>
      <c r="N102" s="3">
        <v>89</v>
      </c>
      <c r="O102" s="3">
        <v>527000</v>
      </c>
      <c r="P102" s="3">
        <v>89</v>
      </c>
      <c r="T102" s="3"/>
      <c r="U102" s="3"/>
    </row>
    <row r="103" spans="3:21">
      <c r="C103" s="5"/>
      <c r="D103" s="7"/>
      <c r="E103" s="7"/>
      <c r="F103" s="7"/>
      <c r="G103" s="7"/>
      <c r="J103" s="3"/>
      <c r="K103" s="8"/>
      <c r="L103" s="3"/>
      <c r="N103" s="3">
        <v>90</v>
      </c>
      <c r="O103" s="3">
        <v>545500</v>
      </c>
      <c r="P103" s="3">
        <v>90</v>
      </c>
      <c r="T103" s="3"/>
      <c r="U103" s="3"/>
    </row>
    <row r="104" spans="3:21">
      <c r="C104" s="5"/>
      <c r="D104" s="7"/>
      <c r="E104" s="7"/>
      <c r="F104" s="7"/>
      <c r="G104" s="7"/>
      <c r="J104" s="3"/>
      <c r="K104" s="8"/>
      <c r="L104" s="3"/>
      <c r="N104" s="3">
        <v>91</v>
      </c>
      <c r="O104" s="3">
        <v>564500</v>
      </c>
      <c r="P104" s="3">
        <v>91</v>
      </c>
      <c r="T104" s="3"/>
      <c r="U104" s="3"/>
    </row>
    <row r="105" spans="3:21">
      <c r="C105" s="5"/>
      <c r="D105" s="7"/>
      <c r="E105" s="7"/>
      <c r="F105" s="7"/>
      <c r="G105" s="7"/>
      <c r="J105" s="3"/>
      <c r="K105" s="8"/>
      <c r="L105" s="3"/>
      <c r="N105" s="3">
        <v>92</v>
      </c>
      <c r="O105" s="3">
        <v>584500</v>
      </c>
      <c r="P105" s="3">
        <v>92</v>
      </c>
      <c r="T105" s="3"/>
      <c r="U105" s="3"/>
    </row>
    <row r="106" spans="3:21">
      <c r="C106" s="5"/>
      <c r="D106" s="7"/>
      <c r="E106" s="7"/>
      <c r="F106" s="7"/>
      <c r="G106" s="7"/>
      <c r="J106" s="3"/>
      <c r="K106" s="8"/>
      <c r="L106" s="3"/>
      <c r="N106" s="3">
        <v>93</v>
      </c>
      <c r="O106" s="3">
        <v>606500</v>
      </c>
      <c r="P106" s="3">
        <v>93</v>
      </c>
      <c r="T106" s="3"/>
      <c r="U106" s="3"/>
    </row>
    <row r="107" spans="3:21">
      <c r="C107" s="5"/>
      <c r="D107" s="7"/>
      <c r="E107" s="7"/>
      <c r="F107" s="7"/>
      <c r="G107" s="7"/>
      <c r="J107" s="3"/>
      <c r="K107" s="8"/>
      <c r="L107" s="3"/>
      <c r="N107" s="3">
        <v>94</v>
      </c>
      <c r="O107" s="3">
        <v>631500</v>
      </c>
      <c r="P107" s="3">
        <v>94</v>
      </c>
      <c r="T107" s="3"/>
      <c r="U107" s="3"/>
    </row>
    <row r="108" spans="3:21">
      <c r="C108" s="5"/>
      <c r="D108" s="7"/>
      <c r="E108" s="7"/>
      <c r="F108" s="7"/>
      <c r="G108" s="7"/>
      <c r="J108" s="3"/>
      <c r="K108" s="8"/>
      <c r="L108" s="3"/>
      <c r="N108" s="3">
        <v>95</v>
      </c>
      <c r="O108" s="3">
        <v>661500</v>
      </c>
      <c r="P108" s="3">
        <v>95</v>
      </c>
      <c r="T108" s="3"/>
      <c r="U108" s="3"/>
    </row>
    <row r="109" spans="3:21">
      <c r="C109" s="5"/>
      <c r="D109" s="7"/>
      <c r="E109" s="7"/>
      <c r="F109" s="7"/>
      <c r="G109" s="7"/>
      <c r="J109" s="3"/>
      <c r="K109" s="8"/>
      <c r="L109" s="3"/>
      <c r="N109" s="3">
        <v>96</v>
      </c>
      <c r="O109" s="3">
        <v>701500</v>
      </c>
      <c r="P109" s="3">
        <v>96</v>
      </c>
      <c r="T109" s="3"/>
      <c r="U109" s="3"/>
    </row>
    <row r="110" spans="3:21">
      <c r="C110" s="5"/>
      <c r="D110" s="7"/>
      <c r="E110" s="7"/>
      <c r="F110" s="7"/>
      <c r="G110" s="7"/>
      <c r="J110" s="3"/>
      <c r="K110" s="8"/>
      <c r="L110" s="3"/>
      <c r="N110" s="3">
        <v>97</v>
      </c>
      <c r="O110" s="3">
        <v>761500</v>
      </c>
      <c r="P110" s="3">
        <v>97</v>
      </c>
      <c r="T110" s="3"/>
      <c r="U110" s="3"/>
    </row>
    <row r="111" spans="3:21">
      <c r="C111" s="5"/>
      <c r="D111" s="7"/>
      <c r="E111" s="7"/>
      <c r="F111" s="7"/>
      <c r="G111" s="7"/>
      <c r="J111" s="3"/>
      <c r="K111" s="8"/>
      <c r="L111" s="3"/>
      <c r="N111" s="3">
        <v>98</v>
      </c>
      <c r="O111" s="3">
        <v>851500</v>
      </c>
      <c r="P111" s="3">
        <v>98</v>
      </c>
      <c r="T111" s="3"/>
      <c r="U111" s="3"/>
    </row>
    <row r="112" spans="3:21">
      <c r="C112" s="5"/>
      <c r="D112" s="7"/>
      <c r="E112" s="7"/>
      <c r="F112" s="7"/>
      <c r="G112" s="7"/>
      <c r="J112" s="3"/>
      <c r="K112" s="8"/>
      <c r="L112" s="3"/>
      <c r="N112" s="3">
        <v>99</v>
      </c>
      <c r="O112" s="3">
        <v>1000000</v>
      </c>
      <c r="P112" s="3">
        <v>99</v>
      </c>
      <c r="T112" s="3"/>
      <c r="U112" s="3"/>
    </row>
    <row r="113" spans="3:21">
      <c r="C113" s="5"/>
      <c r="D113" s="7"/>
      <c r="E113" s="7"/>
      <c r="F113" s="7"/>
      <c r="G113" s="7"/>
      <c r="J113" s="3"/>
      <c r="K113" s="8"/>
      <c r="L113" s="3"/>
      <c r="N113" s="3">
        <v>100</v>
      </c>
      <c r="O113" s="3">
        <v>1000000</v>
      </c>
      <c r="P113" s="3">
        <v>100</v>
      </c>
      <c r="T113" s="3"/>
      <c r="U113" s="3"/>
    </row>
    <row r="114" spans="3:21">
      <c r="D114" s="7"/>
      <c r="E114" s="13"/>
      <c r="F114" s="13"/>
      <c r="J114" s="3"/>
      <c r="K114" s="3"/>
      <c r="N114" s="3">
        <v>101</v>
      </c>
      <c r="O114" s="3">
        <v>1010000</v>
      </c>
      <c r="P114" s="3">
        <v>101</v>
      </c>
    </row>
    <row r="115" spans="3:21">
      <c r="D115" s="7"/>
      <c r="E115" s="13"/>
      <c r="F115" s="13"/>
      <c r="J115" s="3"/>
      <c r="K115" s="3"/>
      <c r="N115" s="3">
        <v>102</v>
      </c>
      <c r="O115" s="3">
        <v>1011000</v>
      </c>
      <c r="P115" s="3">
        <v>102</v>
      </c>
    </row>
    <row r="116" spans="3:21">
      <c r="D116" s="7"/>
      <c r="E116" s="13"/>
      <c r="F116" s="13"/>
      <c r="J116" s="3"/>
      <c r="K116" s="3"/>
      <c r="N116" s="3">
        <v>103</v>
      </c>
      <c r="O116" s="3">
        <v>1013000</v>
      </c>
      <c r="P116" s="3">
        <v>103</v>
      </c>
    </row>
    <row r="117" spans="3:21">
      <c r="D117" s="7"/>
      <c r="E117" s="13"/>
      <c r="F117" s="13"/>
      <c r="J117" s="3"/>
      <c r="K117" s="3"/>
      <c r="N117" s="3">
        <v>104</v>
      </c>
      <c r="O117" s="3">
        <v>1016000</v>
      </c>
      <c r="P117" s="3">
        <v>104</v>
      </c>
    </row>
    <row r="118" spans="3:21">
      <c r="D118" s="7"/>
      <c r="E118" s="13"/>
      <c r="F118" s="13"/>
      <c r="J118" s="3"/>
      <c r="K118" s="3"/>
      <c r="N118" s="3">
        <v>105</v>
      </c>
      <c r="O118" s="3">
        <v>1020000</v>
      </c>
      <c r="P118" s="3">
        <v>105</v>
      </c>
    </row>
    <row r="119" spans="3:21">
      <c r="D119" s="7"/>
      <c r="E119" s="13"/>
      <c r="F119" s="13"/>
      <c r="J119" s="3"/>
      <c r="K119" s="3"/>
      <c r="N119" s="3">
        <v>106</v>
      </c>
      <c r="O119" s="3">
        <v>1025000</v>
      </c>
      <c r="P119" s="3">
        <v>106</v>
      </c>
    </row>
    <row r="120" spans="3:21">
      <c r="D120" s="7"/>
      <c r="E120" s="13"/>
      <c r="F120" s="13"/>
      <c r="J120" s="3"/>
      <c r="K120" s="3"/>
      <c r="N120" s="3">
        <v>107</v>
      </c>
      <c r="O120" s="3">
        <v>1031000</v>
      </c>
      <c r="P120" s="3">
        <v>107</v>
      </c>
    </row>
    <row r="121" spans="3:21">
      <c r="D121" s="7"/>
      <c r="E121" s="13"/>
      <c r="F121" s="13"/>
      <c r="J121" s="3"/>
      <c r="K121" s="3"/>
      <c r="N121" s="3">
        <v>108</v>
      </c>
      <c r="O121" s="3">
        <v>1038000</v>
      </c>
      <c r="P121" s="3">
        <v>108</v>
      </c>
    </row>
    <row r="122" spans="3:21">
      <c r="D122" s="7"/>
      <c r="E122" s="13"/>
      <c r="F122" s="13"/>
      <c r="J122" s="3"/>
      <c r="K122" s="3"/>
      <c r="N122" s="3">
        <v>109</v>
      </c>
      <c r="O122" s="3">
        <v>1046000</v>
      </c>
      <c r="P122" s="3">
        <v>109</v>
      </c>
    </row>
    <row r="123" spans="3:21">
      <c r="D123" s="7"/>
      <c r="E123" s="13"/>
      <c r="F123" s="13"/>
      <c r="J123" s="3"/>
      <c r="K123" s="3"/>
      <c r="N123" s="3">
        <v>110</v>
      </c>
      <c r="O123" s="3">
        <v>1055000</v>
      </c>
      <c r="P123" s="3">
        <v>110</v>
      </c>
    </row>
    <row r="124" spans="3:21">
      <c r="D124" s="7"/>
      <c r="E124" s="13"/>
      <c r="F124" s="13"/>
      <c r="J124" s="3"/>
      <c r="K124" s="3"/>
      <c r="N124" s="3">
        <v>111</v>
      </c>
      <c r="O124" s="3">
        <v>1065000</v>
      </c>
      <c r="P124" s="3">
        <v>111</v>
      </c>
    </row>
    <row r="125" spans="3:21">
      <c r="D125" s="7"/>
      <c r="E125" s="13"/>
      <c r="F125" s="13"/>
      <c r="J125" s="3"/>
      <c r="K125" s="3"/>
      <c r="N125" s="3">
        <v>112</v>
      </c>
      <c r="O125" s="3">
        <v>1077000</v>
      </c>
      <c r="P125" s="3">
        <v>112</v>
      </c>
    </row>
    <row r="126" spans="3:21">
      <c r="D126" s="7"/>
      <c r="E126" s="13"/>
      <c r="F126" s="13"/>
      <c r="J126" s="3"/>
      <c r="K126" s="3"/>
      <c r="N126" s="3">
        <v>113</v>
      </c>
      <c r="O126" s="3">
        <v>1091000</v>
      </c>
      <c r="P126" s="3">
        <v>113</v>
      </c>
    </row>
    <row r="127" spans="3:21">
      <c r="D127" s="7"/>
      <c r="E127" s="13"/>
      <c r="F127" s="13"/>
      <c r="J127" s="3"/>
      <c r="K127" s="3"/>
      <c r="N127" s="3">
        <v>114</v>
      </c>
      <c r="O127" s="3">
        <v>1107000</v>
      </c>
      <c r="P127" s="3">
        <v>114</v>
      </c>
    </row>
    <row r="128" spans="3:21">
      <c r="D128" s="7"/>
      <c r="E128" s="13"/>
      <c r="F128" s="13"/>
      <c r="J128" s="3"/>
      <c r="K128" s="3"/>
      <c r="N128" s="3">
        <v>115</v>
      </c>
      <c r="O128" s="3">
        <v>1125000</v>
      </c>
      <c r="P128" s="3">
        <v>115</v>
      </c>
    </row>
    <row r="129" spans="4:16">
      <c r="D129" s="7"/>
      <c r="E129" s="13"/>
      <c r="F129" s="13"/>
      <c r="J129" s="3"/>
      <c r="K129" s="3"/>
      <c r="N129" s="3">
        <v>116</v>
      </c>
      <c r="O129" s="3">
        <v>1145000</v>
      </c>
      <c r="P129" s="3">
        <v>116</v>
      </c>
    </row>
    <row r="130" spans="4:16">
      <c r="D130" s="7"/>
      <c r="E130" s="13"/>
      <c r="F130" s="13"/>
      <c r="J130" s="3"/>
      <c r="K130" s="3"/>
      <c r="N130" s="3">
        <v>117</v>
      </c>
      <c r="O130" s="3">
        <v>1168000</v>
      </c>
      <c r="P130" s="3">
        <v>117</v>
      </c>
    </row>
    <row r="131" spans="4:16">
      <c r="D131" s="7"/>
      <c r="E131" s="13"/>
      <c r="F131" s="13"/>
      <c r="J131" s="3"/>
      <c r="K131" s="3"/>
      <c r="N131" s="3">
        <v>118</v>
      </c>
      <c r="O131" s="3">
        <v>1194000</v>
      </c>
      <c r="P131" s="3">
        <v>118</v>
      </c>
    </row>
    <row r="132" spans="4:16">
      <c r="D132" s="7"/>
      <c r="E132" s="13"/>
      <c r="F132" s="13"/>
      <c r="J132" s="3"/>
      <c r="K132" s="3"/>
      <c r="N132" s="3">
        <v>119</v>
      </c>
      <c r="O132" s="3">
        <v>1223000</v>
      </c>
      <c r="P132" s="3">
        <v>119</v>
      </c>
    </row>
    <row r="133" spans="4:16">
      <c r="D133" s="7"/>
      <c r="E133" s="13"/>
      <c r="F133" s="13"/>
      <c r="J133" s="3"/>
      <c r="K133" s="3"/>
      <c r="N133" s="3">
        <v>120</v>
      </c>
      <c r="O133" s="3">
        <v>1255000</v>
      </c>
      <c r="P133" s="3">
        <v>120</v>
      </c>
    </row>
    <row r="134" spans="4:16">
      <c r="D134" s="7"/>
      <c r="E134" s="13"/>
      <c r="F134" s="13"/>
      <c r="J134" s="3"/>
      <c r="K134" s="3"/>
      <c r="N134" s="3">
        <v>121</v>
      </c>
      <c r="O134" s="3">
        <v>1290000</v>
      </c>
      <c r="P134" s="3">
        <v>121</v>
      </c>
    </row>
    <row r="135" spans="4:16">
      <c r="D135" s="7"/>
      <c r="E135" s="13"/>
      <c r="F135" s="13"/>
      <c r="J135" s="3"/>
      <c r="K135" s="3"/>
      <c r="N135" s="3">
        <v>122</v>
      </c>
      <c r="O135" s="3">
        <v>1329000</v>
      </c>
      <c r="P135" s="3">
        <v>122</v>
      </c>
    </row>
    <row r="136" spans="4:16">
      <c r="D136" s="7"/>
      <c r="E136" s="13"/>
      <c r="F136" s="13"/>
      <c r="J136" s="3"/>
      <c r="K136" s="3"/>
      <c r="N136" s="3">
        <v>123</v>
      </c>
      <c r="O136" s="3">
        <v>1372000</v>
      </c>
      <c r="P136" s="3">
        <v>123</v>
      </c>
    </row>
    <row r="137" spans="4:16">
      <c r="D137" s="7"/>
      <c r="E137" s="13"/>
      <c r="F137" s="13"/>
      <c r="J137" s="3"/>
      <c r="K137" s="3"/>
      <c r="N137" s="3">
        <v>124</v>
      </c>
      <c r="O137" s="3">
        <v>1419000</v>
      </c>
      <c r="P137" s="3">
        <v>124</v>
      </c>
    </row>
    <row r="138" spans="4:16">
      <c r="D138" s="7"/>
      <c r="E138" s="13"/>
      <c r="F138" s="13"/>
      <c r="J138" s="3"/>
      <c r="K138" s="3"/>
      <c r="N138" s="3">
        <v>125</v>
      </c>
      <c r="O138" s="3">
        <v>1470000</v>
      </c>
      <c r="P138" s="3">
        <v>125</v>
      </c>
    </row>
    <row r="139" spans="4:16">
      <c r="D139" s="7"/>
      <c r="E139" s="13"/>
      <c r="F139" s="13"/>
      <c r="J139" s="3"/>
      <c r="K139" s="3"/>
      <c r="N139" s="3">
        <v>126</v>
      </c>
      <c r="O139" s="3">
        <v>1525000</v>
      </c>
      <c r="P139" s="3">
        <v>126</v>
      </c>
    </row>
    <row r="140" spans="4:16">
      <c r="D140" s="7"/>
      <c r="E140" s="13"/>
      <c r="F140" s="13"/>
      <c r="J140" s="3"/>
      <c r="K140" s="3"/>
      <c r="N140" s="3">
        <v>127</v>
      </c>
      <c r="O140" s="3">
        <v>1584000</v>
      </c>
      <c r="P140" s="3">
        <v>127</v>
      </c>
    </row>
    <row r="141" spans="4:16">
      <c r="D141" s="7"/>
      <c r="E141" s="13"/>
      <c r="F141" s="13"/>
      <c r="J141" s="3"/>
      <c r="K141" s="3"/>
      <c r="N141" s="3">
        <v>128</v>
      </c>
      <c r="O141" s="3">
        <v>1647000</v>
      </c>
      <c r="P141" s="3">
        <v>128</v>
      </c>
    </row>
    <row r="142" spans="4:16">
      <c r="D142" s="7"/>
      <c r="E142" s="13"/>
      <c r="F142" s="13"/>
      <c r="J142" s="3"/>
      <c r="K142" s="3"/>
      <c r="N142" s="3">
        <v>129</v>
      </c>
      <c r="O142" s="3">
        <v>1714000</v>
      </c>
      <c r="P142" s="3">
        <v>129</v>
      </c>
    </row>
    <row r="143" spans="4:16">
      <c r="D143" s="13"/>
      <c r="E143" s="13"/>
      <c r="F143" s="13"/>
      <c r="J143" s="3"/>
      <c r="K143" s="3"/>
      <c r="N143" s="3">
        <v>130</v>
      </c>
      <c r="O143" s="3">
        <v>1785000</v>
      </c>
      <c r="P143" s="3">
        <v>130</v>
      </c>
    </row>
    <row r="144" spans="4:16">
      <c r="D144" s="13"/>
      <c r="E144" s="13"/>
      <c r="F144" s="13"/>
      <c r="J144" s="3"/>
      <c r="K144" s="3"/>
      <c r="N144" s="3">
        <v>131</v>
      </c>
      <c r="O144" s="3">
        <v>1860000</v>
      </c>
      <c r="P144" s="3">
        <v>131</v>
      </c>
    </row>
    <row r="145" spans="4:16">
      <c r="D145" s="13"/>
      <c r="E145" s="13"/>
      <c r="F145" s="13"/>
      <c r="J145" s="3"/>
      <c r="K145" s="3"/>
      <c r="N145" s="3">
        <v>132</v>
      </c>
      <c r="O145" s="3">
        <v>1940000</v>
      </c>
      <c r="P145" s="3">
        <v>132</v>
      </c>
    </row>
    <row r="146" spans="4:16">
      <c r="D146" s="13"/>
      <c r="E146" s="13"/>
      <c r="F146" s="13"/>
      <c r="J146" s="3"/>
      <c r="K146" s="3"/>
      <c r="N146" s="3">
        <v>133</v>
      </c>
      <c r="O146" s="3">
        <v>2025000</v>
      </c>
      <c r="P146" s="3">
        <v>133</v>
      </c>
    </row>
    <row r="147" spans="4:16">
      <c r="D147" s="13"/>
      <c r="E147" s="13"/>
      <c r="F147" s="13"/>
      <c r="J147" s="3"/>
      <c r="K147" s="3"/>
      <c r="N147" s="3">
        <v>134</v>
      </c>
      <c r="O147" s="3">
        <v>2115000</v>
      </c>
      <c r="P147" s="3">
        <v>134</v>
      </c>
    </row>
    <row r="148" spans="4:16">
      <c r="D148" s="13"/>
      <c r="E148" s="13"/>
      <c r="F148" s="13"/>
      <c r="J148" s="3"/>
      <c r="K148" s="3"/>
      <c r="N148" s="3">
        <v>135</v>
      </c>
      <c r="O148" s="3">
        <v>2210000</v>
      </c>
      <c r="P148" s="3">
        <v>135</v>
      </c>
    </row>
    <row r="149" spans="4:16">
      <c r="D149" s="13"/>
      <c r="E149" s="13"/>
      <c r="F149" s="13"/>
      <c r="J149" s="3"/>
      <c r="K149" s="3"/>
      <c r="N149" s="3">
        <v>136</v>
      </c>
      <c r="O149" s="3">
        <v>2310000</v>
      </c>
      <c r="P149" s="3">
        <v>136</v>
      </c>
    </row>
    <row r="150" spans="4:16">
      <c r="D150" s="13"/>
      <c r="E150" s="13"/>
      <c r="F150" s="13"/>
      <c r="J150" s="3"/>
      <c r="K150" s="3"/>
      <c r="N150" s="3">
        <v>137</v>
      </c>
      <c r="O150" s="3">
        <v>2415000</v>
      </c>
      <c r="P150" s="3">
        <v>137</v>
      </c>
    </row>
    <row r="151" spans="4:16">
      <c r="D151" s="13"/>
      <c r="E151" s="13"/>
      <c r="F151" s="13"/>
      <c r="J151" s="3"/>
      <c r="K151" s="3"/>
      <c r="N151" s="3">
        <v>138</v>
      </c>
      <c r="O151" s="3">
        <v>2525000</v>
      </c>
      <c r="P151" s="3">
        <v>138</v>
      </c>
    </row>
    <row r="152" spans="4:16">
      <c r="D152" s="13"/>
      <c r="E152" s="13"/>
      <c r="F152" s="13"/>
      <c r="J152" s="3"/>
      <c r="K152" s="3"/>
      <c r="N152" s="3">
        <v>139</v>
      </c>
      <c r="O152" s="3">
        <v>2640000</v>
      </c>
      <c r="P152" s="3">
        <v>139</v>
      </c>
    </row>
    <row r="153" spans="4:16">
      <c r="D153" s="13"/>
      <c r="E153" s="13"/>
      <c r="F153" s="13"/>
      <c r="J153" s="3"/>
      <c r="K153" s="3"/>
      <c r="N153" s="3">
        <v>140</v>
      </c>
      <c r="O153" s="3">
        <v>2760000</v>
      </c>
      <c r="P153" s="3">
        <v>140</v>
      </c>
    </row>
    <row r="154" spans="4:16">
      <c r="J154" s="3"/>
      <c r="K154" s="3"/>
      <c r="N154" s="3">
        <v>141</v>
      </c>
      <c r="O154" s="3">
        <v>2887000</v>
      </c>
      <c r="P154" s="3">
        <v>141</v>
      </c>
    </row>
    <row r="155" spans="4:16">
      <c r="J155" s="3"/>
      <c r="K155" s="3"/>
      <c r="N155" s="3">
        <v>142</v>
      </c>
      <c r="O155" s="3">
        <v>3021000</v>
      </c>
      <c r="P155" s="3">
        <v>142</v>
      </c>
    </row>
    <row r="156" spans="4:16">
      <c r="J156" s="3"/>
      <c r="K156" s="3"/>
      <c r="N156" s="3">
        <v>143</v>
      </c>
      <c r="O156" s="3">
        <v>3162000</v>
      </c>
      <c r="P156" s="3">
        <v>143</v>
      </c>
    </row>
    <row r="157" spans="4:16">
      <c r="J157" s="3"/>
      <c r="K157" s="3"/>
      <c r="N157" s="3">
        <v>144</v>
      </c>
      <c r="O157" s="3">
        <v>3310000</v>
      </c>
      <c r="P157" s="3">
        <v>144</v>
      </c>
    </row>
    <row r="158" spans="4:16">
      <c r="J158" s="3"/>
      <c r="K158" s="3"/>
      <c r="N158" s="3">
        <v>145</v>
      </c>
      <c r="O158" s="3">
        <v>3465000</v>
      </c>
      <c r="P158" s="3">
        <v>145</v>
      </c>
    </row>
    <row r="159" spans="4:16">
      <c r="J159" s="3"/>
      <c r="K159" s="3"/>
      <c r="N159" s="3">
        <v>146</v>
      </c>
      <c r="O159" s="3">
        <v>3628000</v>
      </c>
      <c r="P159" s="3">
        <v>146</v>
      </c>
    </row>
    <row r="160" spans="4:16">
      <c r="J160" s="3"/>
      <c r="K160" s="3"/>
      <c r="N160" s="3">
        <v>147</v>
      </c>
      <c r="O160" s="3">
        <v>3799000</v>
      </c>
      <c r="P160" s="3">
        <v>147</v>
      </c>
    </row>
    <row r="161" spans="10:16">
      <c r="J161" s="3"/>
      <c r="K161" s="3"/>
      <c r="N161" s="3">
        <v>148</v>
      </c>
      <c r="O161" s="3">
        <v>3978000</v>
      </c>
      <c r="P161" s="3">
        <v>148</v>
      </c>
    </row>
    <row r="162" spans="10:16">
      <c r="J162" s="3"/>
      <c r="K162" s="3"/>
      <c r="N162" s="3">
        <v>149</v>
      </c>
      <c r="O162" s="3">
        <v>4165000</v>
      </c>
      <c r="P162" s="3">
        <v>149</v>
      </c>
    </row>
    <row r="163" spans="10:16">
      <c r="J163" s="3"/>
      <c r="K163" s="3"/>
      <c r="N163" s="3">
        <v>150</v>
      </c>
      <c r="O163" s="3">
        <v>4360000</v>
      </c>
      <c r="P163" s="3">
        <v>150</v>
      </c>
    </row>
    <row r="164" spans="10:16">
      <c r="J164" s="3"/>
      <c r="K164" s="3"/>
      <c r="N164" s="3">
        <v>151</v>
      </c>
      <c r="O164" s="3">
        <v>4564000</v>
      </c>
      <c r="P164" s="3">
        <v>151</v>
      </c>
    </row>
    <row r="165" spans="10:16">
      <c r="J165" s="3"/>
      <c r="K165" s="3"/>
      <c r="N165" s="3">
        <v>152</v>
      </c>
      <c r="O165" s="3">
        <v>4777000</v>
      </c>
      <c r="P165" s="3">
        <v>152</v>
      </c>
    </row>
    <row r="166" spans="10:16">
      <c r="J166" s="3"/>
      <c r="K166" s="3"/>
      <c r="N166" s="3">
        <v>153</v>
      </c>
      <c r="O166" s="3">
        <v>4999000</v>
      </c>
      <c r="P166" s="3">
        <v>153</v>
      </c>
    </row>
    <row r="167" spans="10:16">
      <c r="J167" s="3"/>
      <c r="K167" s="3"/>
      <c r="N167" s="3">
        <v>154</v>
      </c>
      <c r="O167" s="3">
        <v>5230000</v>
      </c>
      <c r="P167" s="3">
        <v>154</v>
      </c>
    </row>
    <row r="168" spans="10:16">
      <c r="J168" s="3"/>
      <c r="K168" s="3"/>
      <c r="N168" s="3">
        <v>155</v>
      </c>
      <c r="O168" s="3">
        <v>5470000</v>
      </c>
      <c r="P168" s="3">
        <v>155</v>
      </c>
    </row>
    <row r="169" spans="10:16">
      <c r="J169" s="3"/>
      <c r="K169" s="3"/>
      <c r="N169" s="3">
        <v>156</v>
      </c>
      <c r="O169" s="3">
        <v>5720000</v>
      </c>
      <c r="P169" s="3">
        <v>156</v>
      </c>
    </row>
    <row r="170" spans="10:16">
      <c r="J170" s="3"/>
      <c r="K170" s="3"/>
      <c r="N170" s="3">
        <v>157</v>
      </c>
      <c r="O170" s="3">
        <v>5780000</v>
      </c>
      <c r="P170" s="3">
        <v>157</v>
      </c>
    </row>
    <row r="171" spans="10:16">
      <c r="J171" s="3"/>
      <c r="K171" s="3"/>
      <c r="N171" s="3">
        <v>158</v>
      </c>
      <c r="O171" s="3">
        <v>5860000</v>
      </c>
      <c r="P171" s="3">
        <v>158</v>
      </c>
    </row>
    <row r="172" spans="10:16">
      <c r="J172" s="3"/>
      <c r="K172" s="3"/>
      <c r="N172" s="3">
        <v>159</v>
      </c>
      <c r="O172" s="3">
        <v>5970000</v>
      </c>
      <c r="P172" s="3">
        <v>159</v>
      </c>
    </row>
    <row r="173" spans="10:16">
      <c r="J173" s="3"/>
      <c r="K173" s="3"/>
      <c r="N173" s="3">
        <v>160</v>
      </c>
      <c r="O173" s="3">
        <v>6120000</v>
      </c>
      <c r="P173" s="3">
        <v>160</v>
      </c>
    </row>
    <row r="174" spans="10:16">
      <c r="J174" s="3"/>
      <c r="K174" s="3"/>
      <c r="N174" s="3">
        <v>161</v>
      </c>
      <c r="O174" s="3">
        <v>6320000</v>
      </c>
      <c r="P174" s="3">
        <v>161</v>
      </c>
    </row>
    <row r="175" spans="10:16">
      <c r="J175" s="3"/>
      <c r="K175" s="3"/>
      <c r="N175" s="3">
        <v>162</v>
      </c>
      <c r="O175" s="3">
        <v>6580000</v>
      </c>
      <c r="P175" s="3">
        <v>162</v>
      </c>
    </row>
    <row r="176" spans="10:16">
      <c r="J176" s="3"/>
      <c r="K176" s="3"/>
      <c r="N176" s="3">
        <v>163</v>
      </c>
      <c r="O176" s="3">
        <v>6910000</v>
      </c>
      <c r="P176" s="3">
        <v>163</v>
      </c>
    </row>
    <row r="177" spans="10:16">
      <c r="J177" s="3"/>
      <c r="K177" s="3"/>
      <c r="N177" s="3">
        <v>164</v>
      </c>
      <c r="O177" s="3">
        <v>7320000</v>
      </c>
      <c r="P177" s="3">
        <v>164</v>
      </c>
    </row>
    <row r="178" spans="10:16">
      <c r="J178" s="3"/>
      <c r="K178" s="3"/>
      <c r="N178" s="3">
        <v>165</v>
      </c>
      <c r="O178" s="3">
        <v>7820000</v>
      </c>
      <c r="P178" s="3">
        <v>165</v>
      </c>
    </row>
  </sheetData>
  <mergeCells count="33">
    <mergeCell ref="M5:N5"/>
    <mergeCell ref="P5:U5"/>
    <mergeCell ref="P6:V6"/>
    <mergeCell ref="H4:I4"/>
    <mergeCell ref="M6:N6"/>
    <mergeCell ref="R12:R13"/>
    <mergeCell ref="Y20:Z20"/>
    <mergeCell ref="H8:H9"/>
    <mergeCell ref="T12:T13"/>
    <mergeCell ref="U12:U13"/>
    <mergeCell ref="K12:K13"/>
    <mergeCell ref="N12:N13"/>
    <mergeCell ref="M12:M13"/>
    <mergeCell ref="L12:L13"/>
    <mergeCell ref="I12:I13"/>
    <mergeCell ref="O12:O13"/>
    <mergeCell ref="P12:P13"/>
    <mergeCell ref="B2:C2"/>
    <mergeCell ref="J12:J13"/>
    <mergeCell ref="C12:C13"/>
    <mergeCell ref="H12:H13"/>
    <mergeCell ref="E4:E5"/>
    <mergeCell ref="B12:B13"/>
    <mergeCell ref="F12:F13"/>
    <mergeCell ref="D4:D5"/>
    <mergeCell ref="D12:D13"/>
    <mergeCell ref="E12:E13"/>
    <mergeCell ref="G12:G13"/>
    <mergeCell ref="G6:I6"/>
    <mergeCell ref="H2:I2"/>
    <mergeCell ref="H5:I5"/>
    <mergeCell ref="G4:G5"/>
    <mergeCell ref="G8:G9"/>
  </mergeCells>
  <phoneticPr fontId="1"/>
  <dataValidations count="2">
    <dataValidation type="list" allowBlank="1" showInputMessage="1" showErrorMessage="1" sqref="D9" xr:uid="{00000000-0002-0000-0000-000000000000}">
      <formula1>$W$13:$W$38</formula1>
    </dataValidation>
    <dataValidation type="list" allowBlank="1" showInputMessage="1" showErrorMessage="1" sqref="E9" xr:uid="{00000000-0002-0000-0000-000001000000}">
      <formula1>$Y$13:$Y$18</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スピン 1">
              <controlPr defaultSize="0" autoPict="0">
                <anchor moveWithCells="1" sizeWithCells="1">
                  <from>
                    <xdr:col>2</xdr:col>
                    <xdr:colOff>409575</xdr:colOff>
                    <xdr:row>4</xdr:row>
                    <xdr:rowOff>57150</xdr:rowOff>
                  </from>
                  <to>
                    <xdr:col>3</xdr:col>
                    <xdr:colOff>0</xdr:colOff>
                    <xdr:row>6</xdr:row>
                    <xdr:rowOff>95250</xdr:rowOff>
                  </to>
                </anchor>
              </controlPr>
            </control>
          </mc:Choice>
        </mc:AlternateContent>
        <mc:AlternateContent xmlns:mc="http://schemas.openxmlformats.org/markup-compatibility/2006">
          <mc:Choice Requires="x14">
            <control shapeId="1027" r:id="rId5" name="ボタン 3">
              <controlPr defaultSize="0" print="0" autoFill="0" autoPict="0" macro="[0]!checker">
                <anchor moveWithCells="1" sizeWithCells="1">
                  <from>
                    <xdr:col>5</xdr:col>
                    <xdr:colOff>104775</xdr:colOff>
                    <xdr:row>2</xdr:row>
                    <xdr:rowOff>114300</xdr:rowOff>
                  </from>
                  <to>
                    <xdr:col>5</xdr:col>
                    <xdr:colOff>514350</xdr:colOff>
                    <xdr:row>6</xdr:row>
                    <xdr:rowOff>38100</xdr:rowOff>
                  </to>
                </anchor>
              </controlPr>
            </control>
          </mc:Choice>
        </mc:AlternateContent>
        <mc:AlternateContent xmlns:mc="http://schemas.openxmlformats.org/markup-compatibility/2006">
          <mc:Choice Requires="x14">
            <control shapeId="1030" r:id="rId6" name="チェック 6">
              <controlPr defaultSize="0" autoFill="0" autoLine="0" autoPict="0">
                <anchor moveWithCells="1">
                  <from>
                    <xdr:col>2</xdr:col>
                    <xdr:colOff>952500</xdr:colOff>
                    <xdr:row>8</xdr:row>
                    <xdr:rowOff>142875</xdr:rowOff>
                  </from>
                  <to>
                    <xdr:col>3</xdr:col>
                    <xdr:colOff>476250</xdr:colOff>
                    <xdr:row>10</xdr:row>
                    <xdr:rowOff>47625</xdr:rowOff>
                  </to>
                </anchor>
              </controlPr>
            </control>
          </mc:Choice>
        </mc:AlternateContent>
        <mc:AlternateContent xmlns:mc="http://schemas.openxmlformats.org/markup-compatibility/2006">
          <mc:Choice Requires="x14">
            <control shapeId="1031" r:id="rId7" name="チェック 7">
              <controlPr defaultSize="0" autoFill="0" autoLine="0" autoPict="0">
                <anchor moveWithCells="1">
                  <from>
                    <xdr:col>4</xdr:col>
                    <xdr:colOff>152400</xdr:colOff>
                    <xdr:row>8</xdr:row>
                    <xdr:rowOff>133350</xdr:rowOff>
                  </from>
                  <to>
                    <xdr:col>4</xdr:col>
                    <xdr:colOff>638175</xdr:colOff>
                    <xdr:row>10</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767E-52EC-413D-B7E5-76C02C58488A}">
  <dimension ref="C3:G37"/>
  <sheetViews>
    <sheetView tabSelected="1" topLeftCell="A25" workbookViewId="0">
      <selection activeCell="C37" sqref="C37"/>
    </sheetView>
  </sheetViews>
  <sheetFormatPr defaultRowHeight="13.5"/>
  <sheetData>
    <row r="3" spans="3:3">
      <c r="C3" t="s">
        <v>70</v>
      </c>
    </row>
    <row r="4" spans="3:3">
      <c r="C4" t="s">
        <v>71</v>
      </c>
    </row>
    <row r="5" spans="3:3">
      <c r="C5" s="29" t="s">
        <v>86</v>
      </c>
    </row>
    <row r="7" spans="3:3">
      <c r="C7" t="s">
        <v>72</v>
      </c>
    </row>
    <row r="8" spans="3:3">
      <c r="C8" t="s">
        <v>73</v>
      </c>
    </row>
    <row r="9" spans="3:3">
      <c r="C9" s="29" t="s">
        <v>84</v>
      </c>
    </row>
    <row r="12" spans="3:3">
      <c r="C12" t="s">
        <v>74</v>
      </c>
    </row>
    <row r="13" spans="3:3">
      <c r="C13" t="s">
        <v>75</v>
      </c>
    </row>
    <row r="14" spans="3:3">
      <c r="C14" s="29" t="s">
        <v>85</v>
      </c>
    </row>
    <row r="16" spans="3:3">
      <c r="C16" t="s">
        <v>76</v>
      </c>
    </row>
    <row r="17" spans="3:3">
      <c r="C17" t="s">
        <v>77</v>
      </c>
    </row>
    <row r="19" spans="3:3">
      <c r="C19" t="s">
        <v>78</v>
      </c>
    </row>
    <row r="20" spans="3:3">
      <c r="C20" t="s">
        <v>79</v>
      </c>
    </row>
    <row r="22" spans="3:3">
      <c r="C22" t="s">
        <v>80</v>
      </c>
    </row>
    <row r="23" spans="3:3">
      <c r="C23" t="s">
        <v>81</v>
      </c>
    </row>
    <row r="24" spans="3:3">
      <c r="C24" t="s">
        <v>87</v>
      </c>
    </row>
    <row r="25" spans="3:3">
      <c r="C25" t="s">
        <v>88</v>
      </c>
    </row>
    <row r="26" spans="3:3">
      <c r="C26" s="29" t="s">
        <v>82</v>
      </c>
    </row>
    <row r="27" spans="3:3">
      <c r="C27" s="29" t="s">
        <v>83</v>
      </c>
    </row>
    <row r="28" spans="3:3">
      <c r="C28" s="29" t="s">
        <v>89</v>
      </c>
    </row>
    <row r="29" spans="3:3">
      <c r="C29" s="29" t="s">
        <v>90</v>
      </c>
    </row>
    <row r="30" spans="3:3">
      <c r="C30" s="29" t="s">
        <v>93</v>
      </c>
    </row>
    <row r="31" spans="3:3">
      <c r="C31" s="29" t="s">
        <v>91</v>
      </c>
    </row>
    <row r="32" spans="3:3">
      <c r="C32" s="29" t="s">
        <v>92</v>
      </c>
    </row>
    <row r="33" spans="3:7">
      <c r="G33">
        <f>247*10^-3</f>
        <v>0.247</v>
      </c>
    </row>
    <row r="34" spans="3:7">
      <c r="C34" s="30" t="s">
        <v>94</v>
      </c>
    </row>
    <row r="35" spans="3:7">
      <c r="C35" t="s">
        <v>95</v>
      </c>
    </row>
    <row r="36" spans="3:7">
      <c r="C36" t="s">
        <v>96</v>
      </c>
    </row>
    <row r="37" spans="3:7">
      <c r="G37">
        <f>32.8/0.247</f>
        <v>132.79352226720647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既存の計算部</vt:lpstr>
      <vt:lpstr>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Naoking</dc:creator>
  <cp:lastModifiedBy>佐々木和守</cp:lastModifiedBy>
  <dcterms:created xsi:type="dcterms:W3CDTF">2017-09-08T05:28:33Z</dcterms:created>
  <dcterms:modified xsi:type="dcterms:W3CDTF">2019-01-02T07:24:48Z</dcterms:modified>
</cp:coreProperties>
</file>