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ml.chartshapes+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defaultThemeVersion="202300"/>
  <mc:AlternateContent xmlns:mc="http://schemas.openxmlformats.org/markup-compatibility/2006">
    <mc:Choice Requires="x15">
      <x15ac:absPath xmlns:x15ac="http://schemas.microsoft.com/office/spreadsheetml/2010/11/ac" url="C:\Users\PC\Desktop\"/>
    </mc:Choice>
  </mc:AlternateContent>
  <xr:revisionPtr revIDLastSave="0" documentId="8_{4EDC37F2-1A96-40B2-B11F-FC7C4DE83CED}" xr6:coauthVersionLast="47" xr6:coauthVersionMax="47" xr10:uidLastSave="{00000000-0000-0000-0000-000000000000}"/>
  <bookViews>
    <workbookView xWindow="-120" yWindow="-120" windowWidth="20730" windowHeight="11160" firstSheet="1" activeTab="3" xr2:uid="{46B15D30-2FD4-4F40-9CF3-3E37FD514443}"/>
  </bookViews>
  <sheets>
    <sheet name="Sheet3" sheetId="4" state="hidden" r:id="rId1"/>
    <sheet name="Sales Analysis" sheetId="2" r:id="rId2"/>
    <sheet name="Nova Dashboard" sheetId="1" r:id="rId3"/>
    <sheet name="Year Analysis" sheetId="5" r:id="rId4"/>
    <sheet name="Sheet2" sheetId="3" r:id="rId5"/>
  </sheets>
  <definedNames>
    <definedName name="ExternalData_1" localSheetId="0" hidden="1">Sheet3!$A$3:$M$1003</definedName>
    <definedName name="Lookup" localSheetId="3">'Year Analysis'!$T$4:$Z$9</definedName>
    <definedName name="Lookup">'Sales Analysis'!$T$4:$Z$9</definedName>
    <definedName name="LookupTable" localSheetId="3">'Year Analysis'!$T$5:$Z$9</definedName>
    <definedName name="LookupTable">'Sales Analysis'!$T$5:$Z$9</definedName>
    <definedName name="Slicer_Country">#N/A</definedName>
    <definedName name="Slicer_Month_Name">#N/A</definedName>
    <definedName name="Slicer_Year">#N/A</definedName>
  </definedNames>
  <calcPr calcId="191029"/>
  <pivotCaches>
    <pivotCache cacheId="141" r:id="rId6"/>
    <pivotCache cacheId="456" r:id="rId7"/>
    <pivotCache cacheId="462" r:id="rId8"/>
    <pivotCache cacheId="465" r:id="rId9"/>
    <pivotCache cacheId="468" r:id="rId10"/>
    <pivotCache cacheId="471" r:id="rId11"/>
    <pivotCache cacheId="474" r:id="rId12"/>
    <pivotCache cacheId="477" r:id="rId13"/>
    <pivotCache cacheId="480" r:id="rId14"/>
  </pivotCaches>
  <fileRecoveryPr repairLoad="1"/>
  <extLst>
    <ext xmlns:x14="http://schemas.microsoft.com/office/spreadsheetml/2009/9/main" uri="{876F7934-8845-4945-9796-88D515C7AA90}">
      <x14:pivotCaches>
        <pivotCache cacheId="147" r:id="rId15"/>
        <pivotCache cacheId="151" r:id="rId16"/>
        <pivotCache cacheId="249" r:id="rId17"/>
      </x14:pivotCaches>
    </ext>
    <ext xmlns:x14="http://schemas.microsoft.com/office/spreadsheetml/2009/9/main" uri="{BBE1A952-AA13-448e-AADC-164F8A28A991}">
      <x14:slicerCaches>
        <x14:slicerCache r:id="rId18"/>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actInternetSales_93c2e16e-83e3-43a5-8b88-e80b05f7b675" name="FactInternetSales" connection="Query - FactInternetSales"/>
          <x15:modelTable id="DimSalesTerritory_5eafd0b9-a104-434d-b735-5093da7bb07a" name="DimSalesTerritory" connection="Query - DimSalesTerritory"/>
          <x15:modelTable id="DimProduct_da575ee3-c85f-4cd3-a9ae-48c7399f7705" name="DimProduct" connection="Query - DimProduct"/>
          <x15:modelTable id="DimGeography_196aedea-370c-485c-b84c-5e7ed64f16b1" name="DimGeography" connection="Query - DimGeography"/>
          <x15:modelTable id="DimDate_39c2eb71-ec43-4b3b-9717-3ee2073b700d" name="DimDate" connection="Query - DimDate"/>
          <x15:modelTable id="DimCustomer_f85ab781-dd1d-4f6c-8a12-b0203a5b2d26" name="DimCustomer" connection="Query - DimCustomer"/>
          <x15:modelTable id="All Measures_d81525cd-a554-4be0-95a4-abb32e6f8aba" name="All Measures" connection="Query - All Measures"/>
        </x15:modelTables>
        <x15:modelRelationships>
          <x15:modelRelationship fromTable="FactInternetSales" fromColumn="SalesTerritoryKey" toTable="DimSalesTerritory" toColumn="SalesTerritoryKey"/>
          <x15:modelRelationship fromTable="FactInternetSales" fromColumn="ProductKey" toTable="DimProduct" toColumn="ProductKey"/>
          <x15:modelRelationship fromTable="FactInternetSales" fromColumn="CustomerKey" toTable="DimCustomer" toColumn="CustomerKey"/>
          <x15:modelRelationship fromTable="FactInternetSales" fromColumn="OrderDate" toTable="DimDate" toColumn="Date"/>
          <x15:modelRelationship fromTable="DimCustomer" fromColumn="GeographyKey" toTable="DimGeography" toColumn="GeographyKey"/>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E6" i="5" l="1"/>
  <c r="AE7" i="5"/>
  <c r="P6" i="5"/>
  <c r="Q6" i="5"/>
  <c r="P7" i="5"/>
  <c r="Q7" i="5"/>
  <c r="P8" i="5"/>
  <c r="Q8" i="5"/>
  <c r="P9" i="5"/>
  <c r="Q9" i="5"/>
  <c r="P10" i="5"/>
  <c r="Q10" i="5"/>
  <c r="P11" i="5"/>
  <c r="Q11" i="5"/>
  <c r="P12" i="5"/>
  <c r="Q12" i="5"/>
  <c r="Q5" i="5"/>
  <c r="P5" i="5"/>
  <c r="F13" i="5"/>
  <c r="F5" i="5"/>
  <c r="G5" i="5" s="1"/>
  <c r="F6" i="5"/>
  <c r="G6" i="5" s="1"/>
  <c r="F4" i="5"/>
  <c r="AF50" i="2"/>
  <c r="AF42" i="2"/>
  <c r="AF34" i="2"/>
  <c r="AF26" i="2"/>
  <c r="AF18" i="2"/>
  <c r="AF10" i="2"/>
  <c r="AE6" i="2"/>
  <c r="C21" i="2" a="1"/>
  <c r="C21" i="2" s="1"/>
  <c r="D21" i="2" s="1"/>
  <c r="D31" i="2"/>
  <c r="C22" i="2" a="1"/>
  <c r="C22" i="2" s="1"/>
  <c r="C23" i="2" a="1"/>
  <c r="C23" i="2" s="1"/>
  <c r="C24" i="2" a="1"/>
  <c r="C24" i="2" s="1"/>
  <c r="C25" i="2" a="1"/>
  <c r="C25" i="2" s="1"/>
  <c r="B22" i="2"/>
  <c r="B23" i="2"/>
  <c r="B24" i="2"/>
  <c r="B25" i="2"/>
  <c r="B21" i="2"/>
  <c r="AC10" i="5" l="1"/>
  <c r="AC11" i="5" s="1"/>
  <c r="V8" i="5"/>
  <c r="V7" i="5"/>
  <c r="V6" i="5"/>
  <c r="F9" i="5"/>
  <c r="G4" i="5"/>
  <c r="AF9" i="2"/>
  <c r="AG9" i="2" s="1"/>
  <c r="AF41" i="2"/>
  <c r="AG41" i="2" s="1"/>
  <c r="AF49" i="2"/>
  <c r="AG49" i="2" s="1"/>
  <c r="AG42" i="2"/>
  <c r="AG50" i="2"/>
  <c r="AF33" i="2"/>
  <c r="AG33" i="2" s="1"/>
  <c r="AG34" i="2"/>
  <c r="AG26" i="2"/>
  <c r="AF25" i="2"/>
  <c r="AG25" i="2" s="1"/>
  <c r="AF17" i="2"/>
  <c r="AG17" i="2" s="1"/>
  <c r="AG10" i="2"/>
  <c r="AG18" i="2"/>
  <c r="D22" i="2"/>
  <c r="E22" i="2" s="1"/>
  <c r="D25" i="2"/>
  <c r="E25" i="2" s="1"/>
  <c r="D23" i="2"/>
  <c r="E23" i="2" s="1"/>
  <c r="D24" i="2"/>
  <c r="E24" i="2" s="1"/>
  <c r="R7" i="5" l="1" a="1"/>
  <c r="R7" i="5" s="1"/>
  <c r="R6" i="5" a="1"/>
  <c r="R6" i="5" s="1"/>
  <c r="R11" i="5" a="1"/>
  <c r="R11" i="5" s="1"/>
  <c r="R10" i="5" a="1"/>
  <c r="R10" i="5" s="1"/>
  <c r="R8" i="5" a="1"/>
  <c r="R8" i="5" s="1"/>
  <c r="R9" i="5" a="1"/>
  <c r="R9" i="5" s="1"/>
  <c r="R12" i="5" a="1"/>
  <c r="R12" i="5" s="1"/>
  <c r="AH10" i="2"/>
  <c r="AH9" i="2"/>
  <c r="AH42" i="2"/>
  <c r="AH50" i="2"/>
  <c r="AH49" i="2"/>
  <c r="AH41" i="2"/>
  <c r="AH17" i="2"/>
  <c r="AH25" i="2"/>
  <c r="AH34" i="2"/>
  <c r="AH18" i="2"/>
  <c r="AH26" i="2"/>
  <c r="AH33" i="2"/>
  <c r="B31" i="2"/>
  <c r="B32" i="2" s="1"/>
  <c r="R13" i="5" l="1"/>
  <c r="AH13" i="2"/>
  <c r="AH45" i="2"/>
  <c r="AH53" i="2"/>
  <c r="AH37" i="2"/>
  <c r="AH21" i="2"/>
  <c r="AH29"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723938-2D0A-4930-A56B-CC2C2078A0DE}" keepAlive="1" name="ModelConnection_ExternalData_1" description="Data Model" type="5" refreshedVersion="8" minRefreshableVersion="5" saveData="1">
    <dbPr connection="Data Model Connection" command="DRILLTHROUGH MAXROWS 1000 SELECT FROM [Model] WHERE (([Measures].[Sum of Total Profit],[DimDate].[Year].&amp;[2005])) RETURN [$FactInternetSales].[ProductKey],[$FactInternetSales].[OrderDateKey],[$FactInternetSales].[DueDateKey],[$FactInternetSales].[ShipDateKey],[$FactInternetSales].[CustomerKey],[$FactInternetSales].[SalesTerritoryKey],[$FactInternetSales].[OrderQuantity],[$FactInternetSales].[UnitPrice],[$FactInternetSales].[Cost],[$FactInternetSales].[OrderDate],[$FactInternetSales].[Total Revenue],[$FactInternetSales].[COGS],[$FactInternetSales].[Total Profit]" commandType="4"/>
    <extLst>
      <ext xmlns:x15="http://schemas.microsoft.com/office/spreadsheetml/2010/11/main" uri="{DE250136-89BD-433C-8126-D09CA5730AF9}">
        <x15:connection id="" model="1"/>
      </ext>
    </extLst>
  </connection>
  <connection id="2" xr16:uid="{29DA68F5-8F0F-41D5-BDC4-53ECF9EE6FA0}" name="Query - All Measures" description="Connection to the 'All Measures' query in the workbook." type="100" refreshedVersion="8" minRefreshableVersion="5">
    <extLst>
      <ext xmlns:x15="http://schemas.microsoft.com/office/spreadsheetml/2010/11/main" uri="{DE250136-89BD-433C-8126-D09CA5730AF9}">
        <x15:connection id="c42d1760-25d9-4d3e-87b3-a758c2c4a3a1">
          <x15:oledbPr connection="Provider=Microsoft.Mashup.OleDb.1;Data Source=$Workbook$;Location=&quot;All Measures&quot;;Extended Properties=&quot;&quot;">
            <x15:dbTables>
              <x15:dbTable name="All Measures"/>
            </x15:dbTables>
          </x15:oledbPr>
        </x15:connection>
      </ext>
    </extLst>
  </connection>
  <connection id="3" xr16:uid="{187B381E-34C7-433A-8E8D-5934B78D4D24}" name="Query - DimCustomer" description="Connection to the 'DimCustomer' query in the workbook." type="100" refreshedVersion="8" minRefreshableVersion="5">
    <extLst>
      <ext xmlns:x15="http://schemas.microsoft.com/office/spreadsheetml/2010/11/main" uri="{DE250136-89BD-433C-8126-D09CA5730AF9}">
        <x15:connection id="c8068134-d625-477a-95dd-aa24272fb9f0">
          <x15:oledbPr connection="Provider=Microsoft.Mashup.OleDb.1;Data Source=$Workbook$;Location=DimCustomer;Extended Properties=&quot;&quot;">
            <x15:dbTables>
              <x15:dbTable name="DimCustomer"/>
            </x15:dbTables>
          </x15:oledbPr>
        </x15:connection>
      </ext>
    </extLst>
  </connection>
  <connection id="4" xr16:uid="{C92CD898-0A2A-43B6-9331-9761FB47504D}" name="Query - DimDate" description="Connection to the 'DimDate' query in the workbook." type="100" refreshedVersion="8" minRefreshableVersion="5">
    <extLst>
      <ext xmlns:x15="http://schemas.microsoft.com/office/spreadsheetml/2010/11/main" uri="{DE250136-89BD-433C-8126-D09CA5730AF9}">
        <x15:connection id="f2510214-f413-4a5c-9941-0d2e66302d46"/>
      </ext>
    </extLst>
  </connection>
  <connection id="5" xr16:uid="{98D43BCF-259A-46D9-BE5A-ADC4E30A5A67}" name="Query - DimGeography" description="Connection to the 'DimGeography' query in the workbook." type="100" refreshedVersion="8" minRefreshableVersion="5">
    <extLst>
      <ext xmlns:x15="http://schemas.microsoft.com/office/spreadsheetml/2010/11/main" uri="{DE250136-89BD-433C-8126-D09CA5730AF9}">
        <x15:connection id="37cd68ef-e820-4a5d-84b6-c31896bf4d15">
          <x15:oledbPr connection="Provider=Microsoft.Mashup.OleDb.1;Data Source=$Workbook$;Location=DimGeography;Extended Properties=&quot;&quot;">
            <x15:dbTables>
              <x15:dbTable name="DimGeography"/>
            </x15:dbTables>
          </x15:oledbPr>
        </x15:connection>
      </ext>
    </extLst>
  </connection>
  <connection id="6" xr16:uid="{6D58BCF4-6CB7-4E62-BBD3-4CDAA74915BB}" name="Query - DimProduct" description="Connection to the 'DimProduct' query in the workbook." type="100" refreshedVersion="8" minRefreshableVersion="5">
    <extLst>
      <ext xmlns:x15="http://schemas.microsoft.com/office/spreadsheetml/2010/11/main" uri="{DE250136-89BD-433C-8126-D09CA5730AF9}">
        <x15:connection id="f0feaf0c-2b03-4ea8-9d81-98def5fab07b">
          <x15:oledbPr connection="Provider=Microsoft.Mashup.OleDb.1;Data Source=$Workbook$;Location=DimProduct;Extended Properties=&quot;&quot;">
            <x15:dbTables>
              <x15:dbTable name="DimProduct"/>
            </x15:dbTables>
          </x15:oledbPr>
        </x15:connection>
      </ext>
    </extLst>
  </connection>
  <connection id="7" xr16:uid="{8347378B-B44D-4955-A221-FEDFAF6F590F}" name="Query - DimSalesTerritory" description="Connection to the 'DimSalesTerritory' query in the workbook." type="100" refreshedVersion="8" minRefreshableVersion="5">
    <extLst>
      <ext xmlns:x15="http://schemas.microsoft.com/office/spreadsheetml/2010/11/main" uri="{DE250136-89BD-433C-8126-D09CA5730AF9}">
        <x15:connection id="8ff1622f-1aab-4793-816e-2ce3faf3a68e">
          <x15:oledbPr connection="Provider=Microsoft.Mashup.OleDb.1;Data Source=$Workbook$;Location=DimSalesTerritory;Extended Properties=&quot;&quot;">
            <x15:dbTables>
              <x15:dbTable name="DimSalesTerritory"/>
            </x15:dbTables>
          </x15:oledbPr>
        </x15:connection>
      </ext>
    </extLst>
  </connection>
  <connection id="8" xr16:uid="{29B189A1-9932-459A-9A70-2B20E2F61135}" name="Query - FactInternetSales" description="Connection to the 'FactInternetSales' query in the workbook." type="100" refreshedVersion="8" minRefreshableVersion="5">
    <extLst>
      <ext xmlns:x15="http://schemas.microsoft.com/office/spreadsheetml/2010/11/main" uri="{DE250136-89BD-433C-8126-D09CA5730AF9}">
        <x15:connection id="e8baef48-480a-451f-81d6-7571b3ab82d5">
          <x15:oledbPr connection="Provider=Microsoft.Mashup.OleDb.1;Data Source=$Workbook$;Location=FactInternetSales;Extended Properties=&quot;&quot;">
            <x15:dbTables>
              <x15:dbTable name="FactInternetSales"/>
            </x15:dbTables>
          </x15:oledbPr>
        </x15:connection>
      </ext>
    </extLst>
  </connection>
  <connection id="9" xr16:uid="{B081896F-9F0A-49BD-A987-47F703F6B6A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<sst xmlns="http://schemas.openxmlformats.org/spreadsheetml/2006/main" count="124" uniqueCount="75">
  <si>
    <t>#Transaction</t>
  </si>
  <si>
    <t>All Products</t>
  </si>
  <si>
    <t>Sold Products</t>
  </si>
  <si>
    <t>Unsold Products</t>
  </si>
  <si>
    <t>% Profit Margin</t>
  </si>
  <si>
    <t xml:space="preserve"> </t>
  </si>
  <si>
    <t xml:space="preserve"> COGS</t>
  </si>
  <si>
    <t xml:space="preserve"> OrderQuantity</t>
  </si>
  <si>
    <t>Year</t>
  </si>
  <si>
    <t xml:space="preserve">Option Button </t>
  </si>
  <si>
    <t>Above Average</t>
  </si>
  <si>
    <t>Percentage</t>
  </si>
  <si>
    <t>Caption</t>
  </si>
  <si>
    <t xml:space="preserve">  Revenue</t>
  </si>
  <si>
    <t xml:space="preserve">  Profit</t>
  </si>
  <si>
    <t xml:space="preserve">                                                                                                                                                                                                                                                                                                                                                                                                                                                                                                                                                                                                                                                   </t>
  </si>
  <si>
    <t>Total Profit</t>
  </si>
  <si>
    <t>Check Selected Year</t>
  </si>
  <si>
    <t>Selected Yr</t>
  </si>
  <si>
    <t>Prev Yr</t>
  </si>
  <si>
    <t>Profit</t>
  </si>
  <si>
    <t>FactInternetSales[ProductKey]</t>
  </si>
  <si>
    <t>FactInternetSales[OrderDateKey]</t>
  </si>
  <si>
    <t>FactInternetSales[DueDateKey]</t>
  </si>
  <si>
    <t>FactInternetSales[ShipDateKey]</t>
  </si>
  <si>
    <t>FactInternetSales[CustomerKey]</t>
  </si>
  <si>
    <t>FactInternetSales[SalesTerritoryKey]</t>
  </si>
  <si>
    <t>FactInternetSales[OrderQuantity]</t>
  </si>
  <si>
    <t>FactInternetSales[UnitPrice]</t>
  </si>
  <si>
    <t>FactInternetSales[Cost]</t>
  </si>
  <si>
    <t>FactInternetSales[OrderDate]</t>
  </si>
  <si>
    <t>FactInternetSales[Total Revenue]</t>
  </si>
  <si>
    <t>FactInternetSales[COGS]</t>
  </si>
  <si>
    <t>FactInternetSales[Total Profit]</t>
  </si>
  <si>
    <t>Data returned for   Profit, 2005 (First 1000 rows).</t>
  </si>
  <si>
    <t>YoY Change</t>
  </si>
  <si>
    <t>Revenue</t>
  </si>
  <si>
    <t>Total Revenue</t>
  </si>
  <si>
    <t>Total COGS</t>
  </si>
  <si>
    <t>COGS</t>
  </si>
  <si>
    <t>Total Transactions</t>
  </si>
  <si>
    <t>Transactions</t>
  </si>
  <si>
    <t>Total Qty</t>
  </si>
  <si>
    <t>Profit Margin</t>
  </si>
  <si>
    <t>Apr</t>
  </si>
  <si>
    <t>Feb</t>
  </si>
  <si>
    <t>Jan</t>
  </si>
  <si>
    <t>Jul</t>
  </si>
  <si>
    <t>Jun</t>
  </si>
  <si>
    <t>Mar</t>
  </si>
  <si>
    <t>May</t>
  </si>
  <si>
    <t>Month Name</t>
  </si>
  <si>
    <t>Highest Product Amount</t>
  </si>
  <si>
    <t>Month</t>
  </si>
  <si>
    <t>% of the 3 months</t>
  </si>
  <si>
    <t>Day Name</t>
  </si>
  <si>
    <t>Fri</t>
  </si>
  <si>
    <t>Mon</t>
  </si>
  <si>
    <t>Sat</t>
  </si>
  <si>
    <t>Sun</t>
  </si>
  <si>
    <t>Thu</t>
  </si>
  <si>
    <t>Tue</t>
  </si>
  <si>
    <t>Wed</t>
  </si>
  <si>
    <t>Highlight</t>
  </si>
  <si>
    <t>Week Types</t>
  </si>
  <si>
    <t>Weekday</t>
  </si>
  <si>
    <t>Weekend</t>
  </si>
  <si>
    <t>%</t>
  </si>
  <si>
    <t>Top</t>
  </si>
  <si>
    <t>Quarter</t>
  </si>
  <si>
    <t>Qtr-1</t>
  </si>
  <si>
    <t>Qtr-2</t>
  </si>
  <si>
    <t>Qtr-3</t>
  </si>
  <si>
    <t>Qtr-4</t>
  </si>
  <si>
    <t>Sum of Total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</si>
</sst>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0.0%;\-0.0%;0.0%"/>
    <numFmt numFmtId="165" formatCode="[&lt;999999]0.00,&quot; K&quot;;[&lt;999999999]0.00&quot; M&quot;;0.00&quot; B&quot;"/>
    <numFmt numFmtId="166" formatCode="[&lt;999999]0.00,&quot; K&quot;;[&lt;999999999]0.00,,&quot; M&quot;;0.00&quot; B&quot;"/>
    <numFmt numFmtId="167" formatCode="[&lt;999999]\$0.00,&quot; K&quot;;[&lt;999999999]\$0.00,,&quot; M&quot;;\$0.00&quot; B&quot;"/>
    <numFmt numFmtId="168" formatCode="0.0%"/>
    <numFmt numFmtId="169" formatCode="[&lt;999999]#,&quot; K&quot;;[&lt;999999999]#,,&quot; M&quot;;#&quot; B&quot;"/>
    <numFmt numFmtId="170" formatCode="\+0.00%;\-0.00%;\ 0.00%"/>
  </numFmts>
  <fonts count="3" x14ac:knownFonts="1">
    <font>
      <sz val="11"/>
      <color theme="1"/>
      <name val="Aptos Narrow"/>
      <family val="2"/>
      <scheme val="minor"/>
    </font>
    <font>
      <b/>
      <sz val="11"/>
      <color theme="1"/>
      <name val="Aptos Narrow"/>
      <family val="2"/>
      <scheme val="minor"/>
    </font>
    <font>
      <sz val="8"/>
      <color rgb="FF000000"/>
      <name val="Segoe UI"/>
      <family val="2"/>
    </font>
  </fonts>
  <fills count="7">
    <fill>
      <patternFill patternType="none"/>
    </fill>
    <fill>
      <patternFill patternType="gray125"/>
    </fill>
    <fill>
      <patternFill patternType="solid">
        <fgColor rgb="FFFFFF00"/>
        <bgColor indexed="64"/>
      </patternFill>
    </fill>
    <fill>
      <patternFill patternType="solid">
        <fgColor theme="3" tint="0.89999084444715716"/>
        <bgColor indexed="64"/>
      </patternFill>
    </fill>
    <fill>
      <patternFill patternType="solid">
        <fgColor theme="0"/>
        <bgColor indexed="64"/>
      </patternFill>
    </fill>
    <fill>
      <patternFill patternType="solid">
        <fgColor theme="3" tint="0.749992370372631"/>
        <bgColor indexed="64"/>
      </patternFill>
    </fill>
    <fill>
      <patternFill patternType="solid">
        <fgColor theme="4"/>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14999847407452621"/>
      </left>
      <right style="thin">
        <color theme="0" tint="-0.14999847407452621"/>
      </right>
      <top style="thin">
        <color theme="0" tint="-0.14999847407452621"/>
      </top>
      <bottom/>
      <diagonal/>
    </border>
    <border>
      <left style="thin">
        <color theme="0" tint="-0.14999847407452621"/>
      </left>
      <right style="thin">
        <color theme="0" tint="-0.14999847407452621"/>
      </right>
      <top/>
      <bottom style="thin">
        <color theme="0" tint="-0.14999847407452621"/>
      </bottom>
      <diagonal/>
    </border>
    <border>
      <left style="thin">
        <color theme="0" tint="-0.14999847407452621"/>
      </left>
      <right/>
      <top style="thin">
        <color theme="0" tint="-0.14999847407452621"/>
      </top>
      <bottom style="thin">
        <color theme="0" tint="-0.14999847407452621"/>
      </bottom>
      <diagonal/>
    </border>
    <border>
      <left/>
      <right style="thin">
        <color theme="0" tint="-0.14999847407452621"/>
      </right>
      <top style="thin">
        <color theme="0" tint="-0.14999847407452621"/>
      </top>
      <bottom style="thin">
        <color theme="0" tint="-0.14999847407452621"/>
      </bottom>
      <diagonal/>
    </border>
  </borders>
  <cellStyleXfs count="1">
    <xf numFmtId="0" fontId="0" fillId="0" borderId="0"/>
  </cellStyleXfs>
  <cellXfs count="45">
    <xf numFmtId="0" fontId="0" fillId="0" borderId="0" xfId="0"/>
    <xf numFmtId="0" fontId="1" fillId="0" borderId="0" xfId="0" applyFont="1"/>
    <xf numFmtId="0" fontId="1" fillId="0" borderId="1" xfId="0" applyFont="1" applyBorder="1"/>
    <xf numFmtId="0" fontId="0" fillId="2" borderId="1" xfId="0" applyFill="1" applyBorder="1"/>
    <xf numFmtId="0" fontId="0" fillId="0" borderId="1" xfId="0" applyBorder="1"/>
    <xf numFmtId="165" fontId="0" fillId="0" borderId="1" xfId="0" applyNumberFormat="1" applyBorder="1"/>
    <xf numFmtId="167" fontId="0" fillId="0" borderId="1" xfId="0" applyNumberFormat="1" applyBorder="1"/>
    <xf numFmtId="164" fontId="0" fillId="0" borderId="1" xfId="0" applyNumberFormat="1" applyBorder="1"/>
    <xf numFmtId="3" fontId="0" fillId="0" borderId="1" xfId="0" applyNumberFormat="1" applyBorder="1"/>
    <xf numFmtId="0" fontId="0" fillId="0" borderId="1" xfId="0" pivotButton="1" applyBorder="1"/>
    <xf numFmtId="0" fontId="0" fillId="3" borderId="1" xfId="0" applyFill="1" applyBorder="1"/>
    <xf numFmtId="3" fontId="0" fillId="3" borderId="1" xfId="0" applyNumberFormat="1" applyFill="1" applyBorder="1"/>
    <xf numFmtId="168" fontId="0" fillId="0" borderId="0" xfId="0" applyNumberFormat="1"/>
    <xf numFmtId="166" fontId="0" fillId="0" borderId="1" xfId="0" applyNumberFormat="1" applyBorder="1"/>
    <xf numFmtId="169" fontId="0" fillId="0" borderId="1" xfId="0" applyNumberFormat="1" applyBorder="1"/>
    <xf numFmtId="0" fontId="0" fillId="3" borderId="0" xfId="0" applyFill="1"/>
    <xf numFmtId="14" fontId="0" fillId="0" borderId="0" xfId="0" applyNumberFormat="1"/>
    <xf numFmtId="168" fontId="0" fillId="0" borderId="1" xfId="0" applyNumberFormat="1" applyBorder="1"/>
    <xf numFmtId="0" fontId="1" fillId="3" borderId="1" xfId="0" applyFont="1" applyFill="1" applyBorder="1"/>
    <xf numFmtId="170" fontId="0" fillId="3" borderId="1" xfId="0" applyNumberFormat="1" applyFill="1" applyBorder="1"/>
    <xf numFmtId="0" fontId="0" fillId="0" borderId="2" xfId="0" applyBorder="1"/>
    <xf numFmtId="0" fontId="0" fillId="0" borderId="0" xfId="0" applyBorder="1"/>
    <xf numFmtId="0" fontId="0" fillId="0" borderId="3" xfId="0" applyBorder="1"/>
    <xf numFmtId="0" fontId="0" fillId="0" borderId="4" xfId="0" applyBorder="1"/>
    <xf numFmtId="0" fontId="0" fillId="4" borderId="4" xfId="0" applyFill="1" applyBorder="1"/>
    <xf numFmtId="0" fontId="1" fillId="4" borderId="4" xfId="0" applyFont="1" applyFill="1" applyBorder="1"/>
    <xf numFmtId="166" fontId="0" fillId="4" borderId="4" xfId="0" applyNumberFormat="1" applyFill="1" applyBorder="1"/>
    <xf numFmtId="168" fontId="0" fillId="4" borderId="4" xfId="0" applyNumberFormat="1" applyFill="1" applyBorder="1"/>
    <xf numFmtId="170" fontId="0" fillId="4" borderId="4" xfId="0" applyNumberFormat="1" applyFill="1" applyBorder="1"/>
    <xf numFmtId="0" fontId="0" fillId="0" borderId="5" xfId="0" applyBorder="1"/>
    <xf numFmtId="0" fontId="0" fillId="4" borderId="5" xfId="0" applyFill="1" applyBorder="1"/>
    <xf numFmtId="0" fontId="0" fillId="0" borderId="6" xfId="0" applyBorder="1"/>
    <xf numFmtId="0" fontId="0" fillId="4" borderId="6" xfId="0" applyFill="1" applyBorder="1"/>
    <xf numFmtId="3" fontId="0" fillId="4" borderId="4" xfId="0" applyNumberFormat="1" applyFill="1" applyBorder="1"/>
    <xf numFmtId="169" fontId="0" fillId="4" borderId="4" xfId="0" applyNumberFormat="1" applyFill="1" applyBorder="1"/>
    <xf numFmtId="0" fontId="0" fillId="4" borderId="7" xfId="0" applyFill="1" applyBorder="1"/>
    <xf numFmtId="0" fontId="0" fillId="4" borderId="8" xfId="0" applyFill="1" applyBorder="1"/>
    <xf numFmtId="166" fontId="0" fillId="0" borderId="0" xfId="0" applyNumberFormat="1"/>
    <xf numFmtId="0" fontId="0" fillId="5" borderId="0" xfId="0" applyFill="1"/>
    <xf numFmtId="0" fontId="0" fillId="5" borderId="4" xfId="0" applyFill="1" applyBorder="1"/>
    <xf numFmtId="167" fontId="0" fillId="0" borderId="0" xfId="0" applyNumberFormat="1"/>
    <xf numFmtId="0" fontId="0" fillId="6" borderId="0" xfId="0" applyFill="1"/>
    <xf numFmtId="0" fontId="0" fillId="6" borderId="4" xfId="0" applyFill="1" applyBorder="1"/>
    <xf numFmtId="9" fontId="0" fillId="0" borderId="1" xfId="0" applyNumberFormat="1" applyBorder="1"/>
    <xf numFmtId="167" fontId="0" fillId="4" borderId="4" xfId="0" applyNumberFormat="1" applyFill="1" applyBorder="1"/>
  </cellXfs>
  <cellStyles count="1">
    <cellStyle name="Normal" xfId="0" builtinId="0"/>
  </cellStyles>
  <dxfs count="55">
    <dxf>
      <numFmt numFmtId="13" formatCode="0%"/>
    </dxf>
    <dxf>
      <numFmt numFmtId="14" formatCode="0.00%"/>
    </dxf>
    <dxf>
      <numFmt numFmtId="167"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lt;999999]\$0.00,&quot; K&quot;;[&lt;999999999]\$0.00,,&quot; M&quot;;\$0.00&quot; B&quot;"/>
    </dxf>
    <dxf>
      <numFmt numFmtId="167" formatCode="[&lt;999999]\$0.00,&quot; K&quot;;[&lt;999999999]\$0.00,,&quot; M&quot;;\$0.00&quot; B&quot;"/>
    </dxf>
    <dxf>
      <numFmt numFmtId="165" formatCode="[&lt;999999]0.00,&quot; K&quot;;[&lt;999999999]0.00&quot; M&quot;;0.00&quot; B&quot;"/>
    </dxf>
    <dxf>
      <numFmt numFmtId="165"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lt;999999]\$0.00,&quot; K&quot;;[&lt;999999999]\$0.00,,&quot; M&quot;;\$0.00&quot; B&quot;"/>
    </dxf>
    <dxf>
      <numFmt numFmtId="167" formatCode="[&lt;999999]\$0.00,&quot; K&quot;;[&lt;999999999]\$0.00,,&quot; M&quot;;\$0.00&quot; B&quot;"/>
    </dxf>
    <dxf>
      <numFmt numFmtId="165"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lt;999999]\$0.00,&quot; K&quot;;[&lt;999999999]\$0.00,,&quot; M&quot;;\$0.00&quot; B&quot;"/>
    </dxf>
    <dxf>
      <numFmt numFmtId="167" formatCode="[&lt;999999]\$0.00,&quot; K&quot;;[&lt;999999999]\$0.00,,&quot; M&quot;;\$0.00&quot; B&quot;"/>
    </dxf>
    <dxf>
      <numFmt numFmtId="165"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lt;999999]\$0.00,&quot; K&quot;;[&lt;999999999]\$0.00,,&quot; M&quot;;\$0.00&quot; B&quot;"/>
    </dxf>
    <dxf>
      <numFmt numFmtId="167" formatCode="[&lt;999999]\$0.00,&quot; K&quot;;[&lt;999999999]\$0.00,,&quot; M&quot;;\$0.00&quot; B&quot;"/>
    </dxf>
    <dxf>
      <numFmt numFmtId="165" formatCode="[&lt;999999]0.00,&quot; K&quot;;[&lt;999999999]0.00&quot; M&quot;;0.00&quot; B&quot;"/>
    </dxf>
    <dxf>
      <numFmt numFmtId="165" formatCode="[&lt;999999]0.00,&quot; K&quot;;[&lt;999999999]0.00&quot; M&quot;;0.00&quot; B&quot;"/>
    </dxf>
    <dxf>
      <numFmt numFmtId="19" formatCode="dd/mm/yyyy"/>
    </dxf>
    <dxf>
      <font>
        <b/>
        <color theme="1"/>
      </font>
      <border>
        <bottom style="thin">
          <color theme="4"/>
        </bottom>
        <vertical/>
        <horizontal/>
      </border>
    </dxf>
    <dxf>
      <font>
        <color theme="1"/>
      </font>
      <fill>
        <patternFill>
          <bgColor theme="0" tint="-4.9989318521683403E-2"/>
        </patternFill>
      </fill>
      <border diagonalUp="0" diagonalDown="0">
        <left/>
        <right/>
        <top/>
        <bottom/>
        <vertical/>
        <horizontal/>
      </border>
    </dxf>
  </dxfs>
  <tableStyles count="1" defaultTableStyle="TableStyleMedium2" defaultPivotStyle="PivotStyleLight16">
    <tableStyle name="SlicerStyleLight1 2" pivot="0" table="0" count="10" xr9:uid="{1AD2ED87-072B-4CC0-A659-0D0E570FED6F}">
      <tableStyleElement type="wholeTable" dxfId="54"/>
      <tableStyleElement type="headerRow" dxfId="53"/>
    </tableStyle>
  </tableStyles>
  <colors>
    <mruColors>
      <color rgb="FFF29F05"/>
      <color rgb="FFE2EA45"/>
      <color rgb="FFF28705"/>
      <color rgb="FF04BFBF"/>
      <color rgb="FFF20505"/>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fgColor rgb="FF04BFBF"/>
              <bgColor rgb="FF04BFBF"/>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microsoft.com/office/2007/relationships/slicerCache" Target="slicerCaches/slicerCache1.xml"/><Relationship Id="rId26" Type="http://schemas.openxmlformats.org/officeDocument/2006/relationships/powerPivotData" Target="model/item.data"/><Relationship Id="rId39" Type="http://schemas.openxmlformats.org/officeDocument/2006/relationships/customXml" Target="../customXml/item12.xml"/><Relationship Id="rId21" Type="http://schemas.openxmlformats.org/officeDocument/2006/relationships/theme" Target="theme/theme1.xml"/><Relationship Id="rId34" Type="http://schemas.openxmlformats.org/officeDocument/2006/relationships/customXml" Target="../customXml/item7.xml"/><Relationship Id="rId42" Type="http://schemas.openxmlformats.org/officeDocument/2006/relationships/customXml" Target="../customXml/item15.xml"/><Relationship Id="rId47" Type="http://schemas.openxmlformats.org/officeDocument/2006/relationships/customXml" Target="../customXml/item20.xml"/><Relationship Id="rId50" Type="http://schemas.openxmlformats.org/officeDocument/2006/relationships/customXml" Target="../customXml/item23.xml"/><Relationship Id="rId55" Type="http://schemas.openxmlformats.org/officeDocument/2006/relationships/customXml" Target="../customXml/item28.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9" Type="http://schemas.openxmlformats.org/officeDocument/2006/relationships/customXml" Target="../customXml/item2.xml"/><Relationship Id="rId11" Type="http://schemas.openxmlformats.org/officeDocument/2006/relationships/pivotCacheDefinition" Target="pivotCache/pivotCacheDefinition6.xml"/><Relationship Id="rId24" Type="http://schemas.openxmlformats.org/officeDocument/2006/relationships/sharedStrings" Target="sharedStrings.xml"/><Relationship Id="rId32" Type="http://schemas.openxmlformats.org/officeDocument/2006/relationships/customXml" Target="../customXml/item5.xml"/><Relationship Id="rId37" Type="http://schemas.openxmlformats.org/officeDocument/2006/relationships/customXml" Target="../customXml/item10.xml"/><Relationship Id="rId40" Type="http://schemas.openxmlformats.org/officeDocument/2006/relationships/customXml" Target="../customXml/item13.xml"/><Relationship Id="rId45" Type="http://schemas.openxmlformats.org/officeDocument/2006/relationships/customXml" Target="../customXml/item18.xml"/><Relationship Id="rId53" Type="http://schemas.openxmlformats.org/officeDocument/2006/relationships/customXml" Target="../customXml/item26.xml"/><Relationship Id="rId58" Type="http://schemas.openxmlformats.org/officeDocument/2006/relationships/customXml" Target="../customXml/item31.xml"/><Relationship Id="rId5" Type="http://schemas.openxmlformats.org/officeDocument/2006/relationships/worksheet" Target="worksheets/sheet5.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connections" Target="connections.xml"/><Relationship Id="rId27" Type="http://schemas.openxmlformats.org/officeDocument/2006/relationships/calcChain" Target="calcChain.xml"/><Relationship Id="rId30" Type="http://schemas.openxmlformats.org/officeDocument/2006/relationships/customXml" Target="../customXml/item3.xml"/><Relationship Id="rId35" Type="http://schemas.openxmlformats.org/officeDocument/2006/relationships/customXml" Target="../customXml/item8.xml"/><Relationship Id="rId43" Type="http://schemas.openxmlformats.org/officeDocument/2006/relationships/customXml" Target="../customXml/item16.xml"/><Relationship Id="rId48" Type="http://schemas.openxmlformats.org/officeDocument/2006/relationships/customXml" Target="../customXml/item21.xml"/><Relationship Id="rId56" Type="http://schemas.openxmlformats.org/officeDocument/2006/relationships/customXml" Target="../customXml/item29.xml"/><Relationship Id="rId8" Type="http://schemas.openxmlformats.org/officeDocument/2006/relationships/pivotCacheDefinition" Target="pivotCache/pivotCacheDefinition3.xml"/><Relationship Id="rId51" Type="http://schemas.openxmlformats.org/officeDocument/2006/relationships/customXml" Target="../customXml/item24.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sheetMetadata" Target="metadata.xml"/><Relationship Id="rId33" Type="http://schemas.openxmlformats.org/officeDocument/2006/relationships/customXml" Target="../customXml/item6.xml"/><Relationship Id="rId38" Type="http://schemas.openxmlformats.org/officeDocument/2006/relationships/customXml" Target="../customXml/item11.xml"/><Relationship Id="rId46" Type="http://schemas.openxmlformats.org/officeDocument/2006/relationships/customXml" Target="../customXml/item19.xml"/><Relationship Id="rId59" Type="http://schemas.openxmlformats.org/officeDocument/2006/relationships/customXml" Target="../customXml/item32.xml"/><Relationship Id="rId20" Type="http://schemas.microsoft.com/office/2007/relationships/slicerCache" Target="slicerCaches/slicerCache3.xml"/><Relationship Id="rId41" Type="http://schemas.openxmlformats.org/officeDocument/2006/relationships/customXml" Target="../customXml/item14.xml"/><Relationship Id="rId54" Type="http://schemas.openxmlformats.org/officeDocument/2006/relationships/customXml" Target="../customXml/item27.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5" Type="http://schemas.openxmlformats.org/officeDocument/2006/relationships/pivotCacheDefinition" Target="pivotCache/pivotCacheDefinition10.xml"/><Relationship Id="rId23" Type="http://schemas.openxmlformats.org/officeDocument/2006/relationships/styles" Target="styles.xml"/><Relationship Id="rId28" Type="http://schemas.openxmlformats.org/officeDocument/2006/relationships/customXml" Target="../customXml/item1.xml"/><Relationship Id="rId36" Type="http://schemas.openxmlformats.org/officeDocument/2006/relationships/customXml" Target="../customXml/item9.xml"/><Relationship Id="rId49" Type="http://schemas.openxmlformats.org/officeDocument/2006/relationships/customXml" Target="../customXml/item22.xml"/><Relationship Id="rId57" Type="http://schemas.openxmlformats.org/officeDocument/2006/relationships/customXml" Target="../customXml/item30.xml"/><Relationship Id="rId10" Type="http://schemas.openxmlformats.org/officeDocument/2006/relationships/pivotCacheDefinition" Target="pivotCache/pivotCacheDefinition5.xml"/><Relationship Id="rId31" Type="http://schemas.openxmlformats.org/officeDocument/2006/relationships/customXml" Target="../customXml/item4.xml"/><Relationship Id="rId44" Type="http://schemas.openxmlformats.org/officeDocument/2006/relationships/customXml" Target="../customXml/item17.xml"/><Relationship Id="rId52" Type="http://schemas.openxmlformats.org/officeDocument/2006/relationships/customXml" Target="../customXml/item2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59539832029534"/>
          <c:y val="9.2442803006878446E-2"/>
          <c:w val="0.89095415117719945"/>
          <c:h val="0.70839107046835559"/>
        </c:manualLayout>
      </c:layout>
      <c:barChart>
        <c:barDir val="col"/>
        <c:grouping val="clustered"/>
        <c:varyColors val="0"/>
        <c:ser>
          <c:idx val="0"/>
          <c:order val="0"/>
          <c:tx>
            <c:strRef>
              <c:f>'Sales Analysis'!$B$21</c:f>
              <c:strCache>
                <c:ptCount val="1"/>
                <c:pt idx="0">
                  <c:v>Year</c:v>
                </c:pt>
              </c:strCache>
            </c:strRef>
          </c:tx>
          <c:spPr>
            <a:solidFill>
              <a:schemeClr val="accent1"/>
            </a:solidFill>
            <a:ln>
              <a:noFill/>
            </a:ln>
            <a:effectLst/>
          </c:spPr>
          <c:invertIfNegative val="0"/>
          <c:cat>
            <c:numRef>
              <c:f>'Sales Analysis'!$B$22:$B$25</c:f>
              <c:numCache>
                <c:formatCode>General</c:formatCode>
                <c:ptCount val="4"/>
                <c:pt idx="0">
                  <c:v>2005</c:v>
                </c:pt>
                <c:pt idx="1">
                  <c:v>2006</c:v>
                </c:pt>
                <c:pt idx="2">
                  <c:v>2007</c:v>
                </c:pt>
                <c:pt idx="3">
                  <c:v>2008</c:v>
                </c:pt>
              </c:numCache>
            </c:numRef>
          </c:cat>
          <c:val>
            <c:numRef>
              <c:f>'Sales Analysis'!$B$22:$B$25</c:f>
              <c:numCache>
                <c:formatCode>General</c:formatCode>
                <c:ptCount val="4"/>
                <c:pt idx="0">
                  <c:v>2005</c:v>
                </c:pt>
                <c:pt idx="1">
                  <c:v>2006</c:v>
                </c:pt>
                <c:pt idx="2">
                  <c:v>2007</c:v>
                </c:pt>
                <c:pt idx="3">
                  <c:v>2008</c:v>
                </c:pt>
              </c:numCache>
            </c:numRef>
          </c:val>
          <c:extLst>
            <c:ext xmlns:c16="http://schemas.microsoft.com/office/drawing/2014/chart" uri="{C3380CC4-5D6E-409C-BE32-E72D297353CC}">
              <c16:uniqueId val="{00000000-59A6-4088-B6B8-FE15316E63A6}"/>
            </c:ext>
          </c:extLst>
        </c:ser>
        <c:ser>
          <c:idx val="1"/>
          <c:order val="1"/>
          <c:tx>
            <c:strRef>
              <c:f>'Sales Analysis'!$C$21</c:f>
              <c:strCache>
                <c:ptCount val="1"/>
                <c:pt idx="0">
                  <c:v>  Profit</c:v>
                </c:pt>
              </c:strCache>
            </c:strRef>
          </c:tx>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'Sales Analysis'!$B$22:$B$25</c:f>
              <c:numCache>
                <c:formatCode>General</c:formatCode>
                <c:ptCount val="4"/>
                <c:pt idx="0">
                  <c:v>2005</c:v>
                </c:pt>
                <c:pt idx="1">
                  <c:v>2006</c:v>
                </c:pt>
                <c:pt idx="2">
                  <c:v>2007</c:v>
                </c:pt>
                <c:pt idx="3">
                  <c:v>2008</c:v>
                </c:pt>
              </c:numCache>
            </c:numRef>
          </c:cat>
          <c:val>
            <c:numRef>
              <c:f>'Sales Analysis'!$C$22:$C$25</c:f>
              <c:numCache>
                <c:formatCode>[&lt;999999]#," K";[&lt;999999999]#,," M";#" B"</c:formatCode>
                <c:ptCount val="4"/>
                <c:pt idx="0">
                  <c:v>4362456.0697999941</c:v>
                </c:pt>
                <c:pt idx="1">
                  <c:v>9006192.3148000017</c:v>
                </c:pt>
                <c:pt idx="2">
                  <c:v>12702672.722000105</c:v>
                </c:pt>
                <c:pt idx="3">
                  <c:v>14465810.071799939</c:v>
                </c:pt>
              </c:numCache>
            </c:numRef>
          </c:val>
          <c:extLst>
            <c:ext xmlns:c16="http://schemas.microsoft.com/office/drawing/2014/chart" uri="{C3380CC4-5D6E-409C-BE32-E72D297353CC}">
              <c16:uniqueId val="{00000001-59A6-4088-B6B8-FE15316E63A6}"/>
            </c:ext>
          </c:extLst>
        </c:ser>
        <c:ser>
          <c:idx val="3"/>
          <c:order val="3"/>
          <c:tx>
            <c:strRef>
              <c:f>'Sales Analysis'!$E$21</c:f>
              <c:strCache>
                <c:ptCount val="1"/>
                <c:pt idx="0">
                  <c:v>Above Average</c:v>
                </c:pt>
              </c:strCache>
            </c:strRef>
          </c:tx>
          <c:spPr>
            <a:solidFill>
              <a:srgbClr val="04BFBF"/>
            </a:solidFill>
            <a:ln>
              <a:noFill/>
            </a:ln>
            <a:effectLst/>
          </c:spPr>
          <c:invertIfNegative val="0"/>
          <c:val>
            <c:numRef>
              <c:f>'Sales Analysis'!$E$22:$E$25</c:f>
              <c:numCache>
                <c:formatCode>General</c:formatCode>
                <c:ptCount val="4"/>
                <c:pt idx="0">
                  <c:v>0</c:v>
                </c:pt>
                <c:pt idx="1">
                  <c:v>0</c:v>
                </c:pt>
                <c:pt idx="2">
                  <c:v>12702672.722000105</c:v>
                </c:pt>
                <c:pt idx="3">
                  <c:v>14465810.071799939</c:v>
                </c:pt>
              </c:numCache>
            </c:numRef>
          </c:val>
          <c:extLst>
            <c:ext xmlns:c16="http://schemas.microsoft.com/office/drawing/2014/chart" uri="{C3380CC4-5D6E-409C-BE32-E72D297353CC}">
              <c16:uniqueId val="{00000003-59A6-4088-B6B8-FE15316E63A6}"/>
            </c:ext>
          </c:extLst>
        </c:ser>
        <c:dLbls>
          <c:showLegendKey val="0"/>
          <c:showVal val="0"/>
          <c:showCatName val="0"/>
          <c:showSerName val="0"/>
          <c:showPercent val="0"/>
          <c:showBubbleSize val="0"/>
        </c:dLbls>
        <c:gapWidth val="219"/>
        <c:overlap val="100"/>
        <c:axId val="1538206015"/>
        <c:axId val="1538206495"/>
      </c:barChart>
      <c:lineChart>
        <c:grouping val="standard"/>
        <c:varyColors val="0"/>
        <c:ser>
          <c:idx val="2"/>
          <c:order val="2"/>
          <c:tx>
            <c:strRef>
              <c:f>'Sales Analysis'!$D$21</c:f>
              <c:strCache>
                <c:ptCount val="1"/>
                <c:pt idx="0">
                  <c:v>Average  Profit</c:v>
                </c:pt>
              </c:strCache>
            </c:strRef>
          </c:tx>
          <c:spPr>
            <a:ln w="12700" cap="rnd">
              <a:solidFill>
                <a:schemeClr val="bg1">
                  <a:lumMod val="85000"/>
                </a:schemeClr>
              </a:solidFill>
              <a:round/>
            </a:ln>
            <a:effectLst/>
          </c:spPr>
          <c:marker>
            <c:symbol val="none"/>
          </c:marker>
          <c:val>
            <c:numRef>
              <c:f>'Sales Analysis'!$D$22:$D$25</c:f>
              <c:numCache>
                <c:formatCode>#,##0</c:formatCode>
                <c:ptCount val="4"/>
                <c:pt idx="0">
                  <c:v>10134282.79460001</c:v>
                </c:pt>
                <c:pt idx="1">
                  <c:v>10134282.79460001</c:v>
                </c:pt>
                <c:pt idx="2">
                  <c:v>10134282.79460001</c:v>
                </c:pt>
                <c:pt idx="3">
                  <c:v>10134282.79460001</c:v>
                </c:pt>
              </c:numCache>
            </c:numRef>
          </c:val>
          <c:smooth val="0"/>
          <c:extLst>
            <c:ext xmlns:c16="http://schemas.microsoft.com/office/drawing/2014/chart" uri="{C3380CC4-5D6E-409C-BE32-E72D297353CC}">
              <c16:uniqueId val="{00000002-59A6-4088-B6B8-FE15316E63A6}"/>
            </c:ext>
          </c:extLst>
        </c:ser>
        <c:dLbls>
          <c:showLegendKey val="0"/>
          <c:showVal val="0"/>
          <c:showCatName val="0"/>
          <c:showSerName val="0"/>
          <c:showPercent val="0"/>
          <c:showBubbleSize val="0"/>
        </c:dLbls>
        <c:marker val="1"/>
        <c:smooth val="0"/>
        <c:axId val="1538206015"/>
        <c:axId val="1538206495"/>
      </c:lineChart>
      <c:catAx>
        <c:axId val="1538206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8206495"/>
        <c:crosses val="autoZero"/>
        <c:auto val="1"/>
        <c:lblAlgn val="ctr"/>
        <c:lblOffset val="100"/>
        <c:noMultiLvlLbl val="0"/>
      </c:catAx>
      <c:valAx>
        <c:axId val="1538206495"/>
        <c:scaling>
          <c:orientation val="minMax"/>
        </c:scaling>
        <c:delete val="1"/>
        <c:axPos val="l"/>
        <c:numFmt formatCode="General" sourceLinked="1"/>
        <c:majorTickMark val="none"/>
        <c:minorTickMark val="none"/>
        <c:tickLblPos val="nextTo"/>
        <c:crossAx val="1538206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0"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[NovaMart Analysis.xlsx]Year Analysis!PivotTable1</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5400" cap="rnd">
            <a:solidFill>
              <a:schemeClr val="tx1"/>
            </a:solidFill>
            <a:round/>
          </a:ln>
          <a:effectLst/>
        </c:spPr>
        <c:marker>
          <c:symbol val="none"/>
        </c:marker>
        <c:dLbl>
          <c:idx val="0"/>
          <c:numFmt formatCode="[&lt;999999]#.#,&quot; K&quot;;[&lt;999999999]#.#,,&quot; M&quot;;#.#&quot; 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 Analysis'!$C$4</c:f>
              <c:strCache>
                <c:ptCount val="1"/>
                <c:pt idx="0">
                  <c:v>Total</c:v>
                </c:pt>
              </c:strCache>
            </c:strRef>
          </c:tx>
          <c:spPr>
            <a:ln w="25400" cap="rnd">
              <a:solidFill>
                <a:schemeClr val="tx1"/>
              </a:solidFill>
              <a:round/>
            </a:ln>
            <a:effectLst/>
          </c:spPr>
          <c:marker>
            <c:symbol val="none"/>
          </c:marker>
          <c:dLbls>
            <c:numFmt formatCode="[&lt;999999]#.#,&quot; K&quot;;[&lt;999999999]#.#,,&quot; M&quot;;#.#&quot; 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 Analysis'!$B$5:$B$11</c:f>
              <c:strCache>
                <c:ptCount val="7"/>
                <c:pt idx="0">
                  <c:v>Jan</c:v>
                </c:pt>
                <c:pt idx="1">
                  <c:v>Feb</c:v>
                </c:pt>
                <c:pt idx="2">
                  <c:v>Mar</c:v>
                </c:pt>
                <c:pt idx="3">
                  <c:v>Apr</c:v>
                </c:pt>
                <c:pt idx="4">
                  <c:v>May</c:v>
                </c:pt>
                <c:pt idx="5">
                  <c:v>Jun</c:v>
                </c:pt>
                <c:pt idx="6">
                  <c:v>Jul</c:v>
                </c:pt>
              </c:strCache>
            </c:strRef>
          </c:cat>
          <c:val>
            <c:numRef>
              <c:f>'Year Analysis'!$C$5:$C$11</c:f>
              <c:numCache>
                <c:formatCode>[&lt;999999]\$0.00," K";[&lt;999999999]\$0.00,," M";\$0.00" B"</c:formatCode>
                <c:ptCount val="7"/>
                <c:pt idx="0">
                  <c:v>1904632.2829</c:v>
                </c:pt>
                <c:pt idx="1">
                  <c:v>2094507.8156000106</c:v>
                </c:pt>
                <c:pt idx="2">
                  <c:v>2173527.4627000061</c:v>
                </c:pt>
                <c:pt idx="3">
                  <c:v>2286731.8640000019</c:v>
                </c:pt>
                <c:pt idx="4">
                  <c:v>3156993.9958000057</c:v>
                </c:pt>
                <c:pt idx="5">
                  <c:v>2740228.6497000079</c:v>
                </c:pt>
                <c:pt idx="6">
                  <c:v>109188.00110000002</c:v>
                </c:pt>
              </c:numCache>
            </c:numRef>
          </c:val>
          <c:smooth val="1"/>
          <c:extLst>
            <c:ext xmlns:c16="http://schemas.microsoft.com/office/drawing/2014/chart" uri="{C3380CC4-5D6E-409C-BE32-E72D297353CC}">
              <c16:uniqueId val="{00000000-E3C3-4940-B99A-7673AF1B441D}"/>
            </c:ext>
          </c:extLst>
        </c:ser>
        <c:dLbls>
          <c:dLblPos val="t"/>
          <c:showLegendKey val="0"/>
          <c:showVal val="1"/>
          <c:showCatName val="0"/>
          <c:showSerName val="0"/>
          <c:showPercent val="0"/>
          <c:showBubbleSize val="0"/>
        </c:dLbls>
        <c:smooth val="0"/>
        <c:axId val="1142288"/>
        <c:axId val="4700576"/>
      </c:lineChart>
      <c:catAx>
        <c:axId val="1142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0576"/>
        <c:crosses val="autoZero"/>
        <c:auto val="1"/>
        <c:lblAlgn val="ctr"/>
        <c:lblOffset val="100"/>
        <c:noMultiLvlLbl val="0"/>
      </c:catAx>
      <c:valAx>
        <c:axId val="4700576"/>
        <c:scaling>
          <c:orientation val="minMax"/>
        </c:scaling>
        <c:delete val="1"/>
        <c:axPos val="l"/>
        <c:numFmt formatCode="[&lt;999999]\$0.00,&quot; K&quot;;[&lt;999999999]\$0.00,,&quot; M&quot;;\$0.00&quot; B&quot;" sourceLinked="1"/>
        <c:majorTickMark val="none"/>
        <c:minorTickMark val="none"/>
        <c:tickLblPos val="nextTo"/>
        <c:crossAx val="1142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'Year Analysis'!$Q$5</c:f>
              <c:strCache>
                <c:ptCount val="1"/>
                <c:pt idx="0">
                  <c:v>  Profit</c:v>
                </c:pt>
              </c:strCache>
            </c:strRef>
          </c:tx>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 Analysis'!$P$6:$P$12</c:f>
              <c:strCache>
                <c:ptCount val="7"/>
                <c:pt idx="0">
                  <c:v>Mon</c:v>
                </c:pt>
                <c:pt idx="1">
                  <c:v>Tue</c:v>
                </c:pt>
                <c:pt idx="2">
                  <c:v>Wed</c:v>
                </c:pt>
                <c:pt idx="3">
                  <c:v>Thu</c:v>
                </c:pt>
                <c:pt idx="4">
                  <c:v>Fri</c:v>
                </c:pt>
                <c:pt idx="5">
                  <c:v>Sat</c:v>
                </c:pt>
                <c:pt idx="6">
                  <c:v>Sun</c:v>
                </c:pt>
              </c:strCache>
            </c:strRef>
          </c:cat>
          <c:val>
            <c:numRef>
              <c:f>'Year Analysis'!$Q$6:$Q$12</c:f>
              <c:numCache>
                <c:formatCode>[&lt;999999]\$0.00," K";[&lt;999999999]\$0.00,," M";\$0.00" B"</c:formatCode>
                <c:ptCount val="7"/>
                <c:pt idx="0">
                  <c:v>2176335.8614000054</c:v>
                </c:pt>
                <c:pt idx="1">
                  <c:v>2075077.7894000101</c:v>
                </c:pt>
                <c:pt idx="2">
                  <c:v>2168158.490300009</c:v>
                </c:pt>
                <c:pt idx="3">
                  <c:v>2165052.2715000077</c:v>
                </c:pt>
                <c:pt idx="4">
                  <c:v>1986860.1556000083</c:v>
                </c:pt>
                <c:pt idx="5">
                  <c:v>2019874.1070000089</c:v>
                </c:pt>
                <c:pt idx="6">
                  <c:v>1874451.3966000108</c:v>
                </c:pt>
              </c:numCache>
            </c:numRef>
          </c:val>
          <c:extLst>
            <c:ext xmlns:c16="http://schemas.microsoft.com/office/drawing/2014/chart" uri="{C3380CC4-5D6E-409C-BE32-E72D297353CC}">
              <c16:uniqueId val="{00000000-AC95-4904-A2AD-74E3AA5F55DD}"/>
            </c:ext>
          </c:extLst>
        </c:ser>
        <c:ser>
          <c:idx val="1"/>
          <c:order val="1"/>
          <c:tx>
            <c:strRef>
              <c:f>'Year Analysis'!$R$5</c:f>
              <c:strCache>
                <c:ptCount val="1"/>
                <c:pt idx="0">
                  <c:v>Highlight</c:v>
                </c:pt>
              </c:strCache>
            </c:strRef>
          </c:tx>
          <c:spPr>
            <a:solidFill>
              <a:srgbClr val="04BFBF"/>
            </a:solidFill>
            <a:ln>
              <a:noFill/>
            </a:ln>
            <a:effectLst/>
          </c:spPr>
          <c:invertIfNegative val="0"/>
          <c:val>
            <c:numRef>
              <c:f>'Year Analysis'!$R$6:$R$12</c:f>
              <c:numCache>
                <c:formatCode>General</c:formatCode>
                <c:ptCount val="7"/>
                <c:pt idx="0">
                  <c:v>2176335.8614000054</c:v>
                </c:pt>
                <c:pt idx="1">
                  <c:v>0</c:v>
                </c:pt>
                <c:pt idx="2">
                  <c:v>2168158.490300009</c:v>
                </c:pt>
                <c:pt idx="3">
                  <c:v>2165052.2715000077</c:v>
                </c:pt>
                <c:pt idx="4">
                  <c:v>0</c:v>
                </c:pt>
                <c:pt idx="5">
                  <c:v>0</c:v>
                </c:pt>
                <c:pt idx="6">
                  <c:v>0</c:v>
                </c:pt>
              </c:numCache>
            </c:numRef>
          </c:val>
          <c:extLst>
            <c:ext xmlns:c16="http://schemas.microsoft.com/office/drawing/2014/chart" uri="{C3380CC4-5D6E-409C-BE32-E72D297353CC}">
              <c16:uniqueId val="{00000001-AC95-4904-A2AD-74E3AA5F55DD}"/>
            </c:ext>
          </c:extLst>
        </c:ser>
        <c:dLbls>
          <c:showLegendKey val="0"/>
          <c:showVal val="0"/>
          <c:showCatName val="0"/>
          <c:showSerName val="0"/>
          <c:showPercent val="0"/>
          <c:showBubbleSize val="0"/>
        </c:dLbls>
        <c:gapWidth val="219"/>
        <c:overlap val="100"/>
        <c:axId val="1808848976"/>
        <c:axId val="1808852816"/>
      </c:barChart>
      <c:catAx>
        <c:axId val="1808848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8852816"/>
        <c:crosses val="autoZero"/>
        <c:auto val="1"/>
        <c:lblAlgn val="ctr"/>
        <c:lblOffset val="100"/>
        <c:noMultiLvlLbl val="0"/>
      </c:catAx>
      <c:valAx>
        <c:axId val="1808852816"/>
        <c:scaling>
          <c:orientation val="minMax"/>
        </c:scaling>
        <c:delete val="1"/>
        <c:axPos val="l"/>
        <c:numFmt formatCode="[&lt;999999]\$0.00,&quot; K&quot;;[&lt;999999999]\$0.00,,&quot; M&quot;;\$0.00&quot; B&quot;" sourceLinked="1"/>
        <c:majorTickMark val="none"/>
        <c:minorTickMark val="none"/>
        <c:tickLblPos val="nextTo"/>
        <c:crossAx val="1808848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[NovaMart Analysis.xlsx]Year Analysis!PivotTable3</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4BFBF"/>
          </a:solidFill>
          <a:ln w="19050">
            <a:solidFill>
              <a:schemeClr val="lt1"/>
            </a:solidFill>
          </a:ln>
          <a:effectLst/>
        </c:spPr>
      </c:pivotFmt>
      <c:pivotFmt>
        <c:idx val="2"/>
        <c:spPr>
          <a:solidFill>
            <a:schemeClr val="bg1">
              <a:lumMod val="75000"/>
            </a:schemeClr>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4BFBF"/>
          </a:solidFill>
          <a:ln w="19050">
            <a:solidFill>
              <a:schemeClr val="lt1"/>
            </a:solidFill>
          </a:ln>
          <a:effectLst/>
        </c:spPr>
      </c:pivotFmt>
      <c:pivotFmt>
        <c:idx val="5"/>
        <c:spPr>
          <a:solidFill>
            <a:schemeClr val="bg1">
              <a:lumMod val="75000"/>
            </a:schemeClr>
          </a:solidFill>
          <a:ln w="19050">
            <a:solidFill>
              <a:schemeClr val="lt1"/>
            </a:solid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4BFBF"/>
          </a:solidFill>
          <a:ln w="19050">
            <a:noFill/>
          </a:ln>
          <a:effectLst/>
        </c:spPr>
        <c:dLbl>
          <c:idx val="0"/>
          <c:layout>
            <c:manualLayout>
              <c:x val="6.8686890539056883E-2"/>
              <c:y val="-4.3256644715733567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5671744654746004"/>
                  <c:h val="0.19885270213103662"/>
                </c:manualLayout>
              </c15:layout>
            </c:ext>
          </c:extLst>
        </c:dLbl>
      </c:pivotFmt>
      <c:pivotFmt>
        <c:idx val="8"/>
        <c:spPr>
          <a:solidFill>
            <a:schemeClr val="bg1">
              <a:lumMod val="75000"/>
            </a:schemeClr>
          </a:solidFill>
          <a:ln w="19050">
            <a:noFill/>
          </a:ln>
          <a:effectLst/>
        </c:spPr>
        <c:dLbl>
          <c:idx val="0"/>
          <c:layout>
            <c:manualLayout>
              <c:x val="-5.6421374371368155E-2"/>
              <c:y val="0.1513994486267099"/>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3709262067915804"/>
                  <c:h val="0.18154990800226975"/>
                </c:manualLayout>
              </c15:layout>
            </c:ext>
          </c:extLst>
        </c:dLbl>
      </c:pivotFmt>
    </c:pivotFmts>
    <c:plotArea>
      <c:layout/>
      <c:pieChart>
        <c:varyColors val="1"/>
        <c:ser>
          <c:idx val="0"/>
          <c:order val="0"/>
          <c:tx>
            <c:strRef>
              <c:f>'Year Analysis'!$AD$5</c:f>
              <c:strCache>
                <c:ptCount val="1"/>
                <c:pt idx="0">
                  <c:v>Total</c:v>
                </c:pt>
              </c:strCache>
            </c:strRef>
          </c:tx>
          <c:spPr>
            <a:ln>
              <a:noFill/>
            </a:ln>
          </c:spPr>
          <c:dPt>
            <c:idx val="0"/>
            <c:bubble3D val="0"/>
            <c:spPr>
              <a:solidFill>
                <a:srgbClr val="04BFBF"/>
              </a:solidFill>
              <a:ln w="19050">
                <a:noFill/>
              </a:ln>
              <a:effectLst/>
            </c:spPr>
            <c:extLst>
              <c:ext xmlns:c16="http://schemas.microsoft.com/office/drawing/2014/chart" uri="{C3380CC4-5D6E-409C-BE32-E72D297353CC}">
                <c16:uniqueId val="{00000001-9AAF-4225-8352-915D67E49684}"/>
              </c:ext>
            </c:extLst>
          </c:dPt>
          <c:dPt>
            <c:idx val="1"/>
            <c:bubble3D val="0"/>
            <c:spPr>
              <a:solidFill>
                <a:schemeClr val="bg1">
                  <a:lumMod val="75000"/>
                </a:schemeClr>
              </a:solidFill>
              <a:ln w="19050">
                <a:noFill/>
              </a:ln>
              <a:effectLst/>
            </c:spPr>
            <c:extLst>
              <c:ext xmlns:c16="http://schemas.microsoft.com/office/drawing/2014/chart" uri="{C3380CC4-5D6E-409C-BE32-E72D297353CC}">
                <c16:uniqueId val="{00000003-9AAF-4225-8352-915D67E49684}"/>
              </c:ext>
            </c:extLst>
          </c:dPt>
          <c:dLbls>
            <c:dLbl>
              <c:idx val="0"/>
              <c:layout>
                <c:manualLayout>
                  <c:x val="6.8686890539056883E-2"/>
                  <c:y val="-4.3256644715733567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5671744654746004"/>
                      <c:h val="0.19885270213103662"/>
                    </c:manualLayout>
                  </c15:layout>
                </c:ext>
                <c:ext xmlns:c16="http://schemas.microsoft.com/office/drawing/2014/chart" uri="{C3380CC4-5D6E-409C-BE32-E72D297353CC}">
                  <c16:uniqueId val="{00000001-9AAF-4225-8352-915D67E49684}"/>
                </c:ext>
              </c:extLst>
            </c:dLbl>
            <c:dLbl>
              <c:idx val="1"/>
              <c:layout>
                <c:manualLayout>
                  <c:x val="-5.6421374371368155E-2"/>
                  <c:y val="0.1513994486267099"/>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3709262067915804"/>
                      <c:h val="0.18154990800226975"/>
                    </c:manualLayout>
                  </c15:layout>
                </c:ext>
                <c:ext xmlns:c16="http://schemas.microsoft.com/office/drawing/2014/chart" uri="{C3380CC4-5D6E-409C-BE32-E72D297353CC}">
                  <c16:uniqueId val="{00000003-9AAF-4225-8352-915D67E4968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 Analysis'!$AC$6:$AC$7</c:f>
              <c:strCache>
                <c:ptCount val="2"/>
                <c:pt idx="0">
                  <c:v>Weekday</c:v>
                </c:pt>
                <c:pt idx="1">
                  <c:v>Weekend</c:v>
                </c:pt>
              </c:strCache>
            </c:strRef>
          </c:cat>
          <c:val>
            <c:numRef>
              <c:f>'Year Analysis'!$AD$6:$AD$7</c:f>
              <c:numCache>
                <c:formatCode>[&lt;999999]\$0.00," K";[&lt;999999999]\$0.00,," M";\$0.00" B"</c:formatCode>
                <c:ptCount val="2"/>
                <c:pt idx="0">
                  <c:v>10571484.568200085</c:v>
                </c:pt>
                <c:pt idx="1">
                  <c:v>3894325.5036000069</c:v>
                </c:pt>
              </c:numCache>
            </c:numRef>
          </c:val>
          <c:extLst>
            <c:ext xmlns:c16="http://schemas.microsoft.com/office/drawing/2014/chart" uri="{C3380CC4-5D6E-409C-BE32-E72D297353CC}">
              <c16:uniqueId val="{00000004-9AAF-4225-8352-915D67E49684}"/>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firstButton="1" fmlaLink="'Sales Analysis'!$D$19" lockText="1" noThreeD="1"/>
</file>

<file path=xl/ctrlProps/ctrlProp2.xml><?xml version="1.0" encoding="utf-8"?>
<formControlPr xmlns="http://schemas.microsoft.com/office/spreadsheetml/2009/9/main" objectType="Radio" checked="Checked" lockText="1" noThreeD="1"/>
</file>

<file path=xl/ctrlProps/ctrlProp3.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chart" Target="../charts/chart2.xml"/><Relationship Id="rId3" Type="http://schemas.openxmlformats.org/officeDocument/2006/relationships/image" Target="../media/image3.png"/><Relationship Id="rId7" Type="http://schemas.openxmlformats.org/officeDocument/2006/relationships/chart" Target="../charts/chart1.xml"/><Relationship Id="rId12" Type="http://schemas.openxmlformats.org/officeDocument/2006/relationships/image" Target="../media/image8.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gif"/><Relationship Id="rId11" Type="http://schemas.openxmlformats.org/officeDocument/2006/relationships/image" Target="../media/image7.gif"/><Relationship Id="rId5" Type="http://schemas.openxmlformats.org/officeDocument/2006/relationships/image" Target="../media/image5.gif"/><Relationship Id="rId10" Type="http://schemas.openxmlformats.org/officeDocument/2006/relationships/chart" Target="../charts/chart4.xml"/><Relationship Id="rId4" Type="http://schemas.openxmlformats.org/officeDocument/2006/relationships/image" Target="../media/image4.png"/><Relationship Id="rId9"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image" Target="../media/image9.jpeg"/></Relationships>
</file>

<file path=xl/drawings/drawing1.xml><?xml version="1.0" encoding="utf-8"?>
<xdr:wsDr xmlns:xdr="http://schemas.openxmlformats.org/drawingml/2006/spreadsheetDrawing" xmlns:a="http://schemas.openxmlformats.org/drawingml/2006/main">
  <xdr:twoCellAnchor>
    <xdr:from>
      <xdr:col>0</xdr:col>
      <xdr:colOff>178594</xdr:colOff>
      <xdr:row>0</xdr:row>
      <xdr:rowOff>83344</xdr:rowOff>
    </xdr:from>
    <xdr:to>
      <xdr:col>9</xdr:col>
      <xdr:colOff>345281</xdr:colOff>
      <xdr:row>2</xdr:row>
      <xdr:rowOff>47625</xdr:rowOff>
    </xdr:to>
    <xdr:sp macro="" textlink="">
      <xdr:nvSpPr>
        <xdr:cNvPr id="2123" name="Rectangle: Rounded Corners 2122">
          <a:extLst>
            <a:ext uri="{FF2B5EF4-FFF2-40B4-BE49-F238E27FC236}">
              <a16:creationId xmlns:a16="http://schemas.microsoft.com/office/drawing/2014/main" id="{9CFD9756-4A41-C187-38E2-B7E2427E3942}"/>
            </a:ext>
          </a:extLst>
        </xdr:cNvPr>
        <xdr:cNvSpPr/>
      </xdr:nvSpPr>
      <xdr:spPr>
        <a:xfrm>
          <a:off x="178594" y="83344"/>
          <a:ext cx="5631656" cy="345281"/>
        </a:xfrm>
        <a:prstGeom prst="roundRect">
          <a:avLst>
            <a:gd name="adj" fmla="val 5556"/>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33754</xdr:colOff>
      <xdr:row>23</xdr:row>
      <xdr:rowOff>95250</xdr:rowOff>
    </xdr:from>
    <xdr:to>
      <xdr:col>13</xdr:col>
      <xdr:colOff>440531</xdr:colOff>
      <xdr:row>32</xdr:row>
      <xdr:rowOff>130970</xdr:rowOff>
    </xdr:to>
    <xdr:sp macro="" textlink="">
      <xdr:nvSpPr>
        <xdr:cNvPr id="2051" name="Rectangle: Rounded Corners 2050">
          <a:extLst>
            <a:ext uri="{FF2B5EF4-FFF2-40B4-BE49-F238E27FC236}">
              <a16:creationId xmlns:a16="http://schemas.microsoft.com/office/drawing/2014/main" id="{B8E6966C-0158-4C4A-03BB-742345F87388}"/>
            </a:ext>
          </a:extLst>
        </xdr:cNvPr>
        <xdr:cNvSpPr/>
      </xdr:nvSpPr>
      <xdr:spPr>
        <a:xfrm>
          <a:off x="3677067" y="4476750"/>
          <a:ext cx="4657308" cy="1750220"/>
        </a:xfrm>
        <a:prstGeom prst="roundRect">
          <a:avLst>
            <a:gd name="adj" fmla="val 5556"/>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134471</xdr:colOff>
      <xdr:row>12</xdr:row>
      <xdr:rowOff>168087</xdr:rowOff>
    </xdr:from>
    <xdr:to>
      <xdr:col>10</xdr:col>
      <xdr:colOff>336177</xdr:colOff>
      <xdr:row>22</xdr:row>
      <xdr:rowOff>190499</xdr:rowOff>
    </xdr:to>
    <xdr:sp macro="" textlink="">
      <xdr:nvSpPr>
        <xdr:cNvPr id="44" name="Rectangle: Rounded Corners 43">
          <a:extLst>
            <a:ext uri="{FF2B5EF4-FFF2-40B4-BE49-F238E27FC236}">
              <a16:creationId xmlns:a16="http://schemas.microsoft.com/office/drawing/2014/main" id="{EAA8393B-BBF6-47A1-F9BF-37E50DD36089}"/>
            </a:ext>
          </a:extLst>
        </xdr:cNvPr>
        <xdr:cNvSpPr/>
      </xdr:nvSpPr>
      <xdr:spPr>
        <a:xfrm>
          <a:off x="134471" y="2454087"/>
          <a:ext cx="6252882" cy="1927412"/>
        </a:xfrm>
        <a:prstGeom prst="roundRect">
          <a:avLst>
            <a:gd name="adj" fmla="val 5556"/>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107574</xdr:colOff>
      <xdr:row>23</xdr:row>
      <xdr:rowOff>78440</xdr:rowOff>
    </xdr:from>
    <xdr:to>
      <xdr:col>5</xdr:col>
      <xdr:colOff>523875</xdr:colOff>
      <xdr:row>32</xdr:row>
      <xdr:rowOff>130969</xdr:rowOff>
    </xdr:to>
    <xdr:sp macro="" textlink="">
      <xdr:nvSpPr>
        <xdr:cNvPr id="43" name="Rectangle: Rounded Corners 42">
          <a:extLst>
            <a:ext uri="{FF2B5EF4-FFF2-40B4-BE49-F238E27FC236}">
              <a16:creationId xmlns:a16="http://schemas.microsoft.com/office/drawing/2014/main" id="{3A141319-DE9A-3B4A-F4F0-8858B79A8B7B}"/>
            </a:ext>
          </a:extLst>
        </xdr:cNvPr>
        <xdr:cNvSpPr/>
      </xdr:nvSpPr>
      <xdr:spPr>
        <a:xfrm>
          <a:off x="107574" y="4459940"/>
          <a:ext cx="3452395" cy="1767029"/>
        </a:xfrm>
        <a:prstGeom prst="roundRect">
          <a:avLst>
            <a:gd name="adj" fmla="val 5556"/>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78441</xdr:colOff>
      <xdr:row>13</xdr:row>
      <xdr:rowOff>0</xdr:rowOff>
    </xdr:from>
    <xdr:to>
      <xdr:col>23</xdr:col>
      <xdr:colOff>369794</xdr:colOff>
      <xdr:row>23</xdr:row>
      <xdr:rowOff>0</xdr:rowOff>
    </xdr:to>
    <xdr:sp macro="" textlink="">
      <xdr:nvSpPr>
        <xdr:cNvPr id="7" name="Rectangle: Rounded Corners 6">
          <a:extLst>
            <a:ext uri="{FF2B5EF4-FFF2-40B4-BE49-F238E27FC236}">
              <a16:creationId xmlns:a16="http://schemas.microsoft.com/office/drawing/2014/main" id="{2826FBD7-9134-E4F6-A69C-B5487C525036}"/>
            </a:ext>
          </a:extLst>
        </xdr:cNvPr>
        <xdr:cNvSpPr/>
      </xdr:nvSpPr>
      <xdr:spPr>
        <a:xfrm>
          <a:off x="8550088" y="2476500"/>
          <a:ext cx="5737412" cy="1905000"/>
        </a:xfrm>
        <a:prstGeom prst="roundRect">
          <a:avLst>
            <a:gd name="adj" fmla="val 5556"/>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414617</xdr:colOff>
      <xdr:row>12</xdr:row>
      <xdr:rowOff>156882</xdr:rowOff>
    </xdr:from>
    <xdr:to>
      <xdr:col>13</xdr:col>
      <xdr:colOff>560295</xdr:colOff>
      <xdr:row>23</xdr:row>
      <xdr:rowOff>17930</xdr:rowOff>
    </xdr:to>
    <xdr:sp macro="" textlink="">
      <xdr:nvSpPr>
        <xdr:cNvPr id="39" name="Rectangle: Rounded Corners 38">
          <a:extLst>
            <a:ext uri="{FF2B5EF4-FFF2-40B4-BE49-F238E27FC236}">
              <a16:creationId xmlns:a16="http://schemas.microsoft.com/office/drawing/2014/main" id="{D619346D-E1A8-77EC-E05B-67DB10DDD4E7}"/>
            </a:ext>
          </a:extLst>
        </xdr:cNvPr>
        <xdr:cNvSpPr/>
      </xdr:nvSpPr>
      <xdr:spPr>
        <a:xfrm>
          <a:off x="6465793" y="2442882"/>
          <a:ext cx="1961031" cy="1956548"/>
        </a:xfrm>
        <a:prstGeom prst="roundRect">
          <a:avLst>
            <a:gd name="adj" fmla="val 5556"/>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235323</xdr:colOff>
      <xdr:row>13</xdr:row>
      <xdr:rowOff>56028</xdr:rowOff>
    </xdr:from>
    <xdr:to>
      <xdr:col>10</xdr:col>
      <xdr:colOff>280149</xdr:colOff>
      <xdr:row>23</xdr:row>
      <xdr:rowOff>33617</xdr:rowOff>
    </xdr:to>
    <xdr:sp macro="" textlink="">
      <xdr:nvSpPr>
        <xdr:cNvPr id="5" name="Rectangle: Rounded Corners 4">
          <a:extLst>
            <a:ext uri="{FF2B5EF4-FFF2-40B4-BE49-F238E27FC236}">
              <a16:creationId xmlns:a16="http://schemas.microsoft.com/office/drawing/2014/main" id="{17073EFC-9965-71F7-65E7-DAF149D99168}"/>
            </a:ext>
          </a:extLst>
        </xdr:cNvPr>
        <xdr:cNvSpPr/>
      </xdr:nvSpPr>
      <xdr:spPr>
        <a:xfrm>
          <a:off x="235323" y="2532528"/>
          <a:ext cx="6096002" cy="1882589"/>
        </a:xfrm>
        <a:prstGeom prst="roundRect">
          <a:avLst>
            <a:gd name="adj" fmla="val 5556"/>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endParaRPr lang="en-GB" sz="1100" b="0" i="0" u="none" strike="noStrike">
            <a:solidFill>
              <a:srgbClr val="000000"/>
            </a:solidFill>
            <a:latin typeface="Aptos Narrow"/>
            <a:ea typeface="+mn-ea"/>
            <a:cs typeface="+mn-cs"/>
          </a:endParaRPr>
        </a:p>
      </xdr:txBody>
    </xdr:sp>
    <xdr:clientData/>
  </xdr:twoCellAnchor>
  <xdr:twoCellAnchor>
    <xdr:from>
      <xdr:col>0</xdr:col>
      <xdr:colOff>177610</xdr:colOff>
      <xdr:row>2</xdr:row>
      <xdr:rowOff>100853</xdr:rowOff>
    </xdr:from>
    <xdr:to>
      <xdr:col>14</xdr:col>
      <xdr:colOff>291353</xdr:colOff>
      <xdr:row>12</xdr:row>
      <xdr:rowOff>51546</xdr:rowOff>
    </xdr:to>
    <xdr:sp macro="" textlink="">
      <xdr:nvSpPr>
        <xdr:cNvPr id="2" name="Rectangle: Rounded Corners 1">
          <a:extLst>
            <a:ext uri="{FF2B5EF4-FFF2-40B4-BE49-F238E27FC236}">
              <a16:creationId xmlns:a16="http://schemas.microsoft.com/office/drawing/2014/main" id="{E587719E-1B5F-1F64-BED7-D73E118332E5}"/>
            </a:ext>
          </a:extLst>
        </xdr:cNvPr>
        <xdr:cNvSpPr/>
      </xdr:nvSpPr>
      <xdr:spPr>
        <a:xfrm>
          <a:off x="177610" y="481853"/>
          <a:ext cx="8585390" cy="1855693"/>
        </a:xfrm>
        <a:prstGeom prst="roundRect">
          <a:avLst>
            <a:gd name="adj" fmla="val 5556"/>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168087</xdr:colOff>
      <xdr:row>3</xdr:row>
      <xdr:rowOff>168088</xdr:rowOff>
    </xdr:from>
    <xdr:to>
      <xdr:col>2</xdr:col>
      <xdr:colOff>212912</xdr:colOff>
      <xdr:row>11</xdr:row>
      <xdr:rowOff>89645</xdr:rowOff>
    </xdr:to>
    <xdr:sp macro="" textlink="">
      <xdr:nvSpPr>
        <xdr:cNvPr id="9" name="Rectangle: Rounded Corners 8">
          <a:extLst>
            <a:ext uri="{FF2B5EF4-FFF2-40B4-BE49-F238E27FC236}">
              <a16:creationId xmlns:a16="http://schemas.microsoft.com/office/drawing/2014/main" id="{E4536A9A-F0EE-769A-294D-B057DE2298B1}"/>
            </a:ext>
          </a:extLst>
        </xdr:cNvPr>
        <xdr:cNvSpPr/>
      </xdr:nvSpPr>
      <xdr:spPr>
        <a:xfrm>
          <a:off x="168087" y="739588"/>
          <a:ext cx="1255060" cy="1445557"/>
        </a:xfrm>
        <a:prstGeom prst="roundRect">
          <a:avLst>
            <a:gd name="adj" fmla="val 5556"/>
          </a:avLst>
        </a:prstGeom>
        <a:solidFill>
          <a:schemeClr val="tx1">
            <a:lumMod val="85000"/>
            <a:lumOff val="15000"/>
          </a:schemeClr>
        </a:solidFill>
        <a:ln>
          <a:noFill/>
        </a:ln>
        <a:effectLst>
          <a:outerShdw blurRad="1905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412376</xdr:colOff>
      <xdr:row>3</xdr:row>
      <xdr:rowOff>168088</xdr:rowOff>
    </xdr:from>
    <xdr:to>
      <xdr:col>4</xdr:col>
      <xdr:colOff>457200</xdr:colOff>
      <xdr:row>11</xdr:row>
      <xdr:rowOff>89645</xdr:rowOff>
    </xdr:to>
    <xdr:sp macro="" textlink="">
      <xdr:nvSpPr>
        <xdr:cNvPr id="10" name="Rectangle: Rounded Corners 9">
          <a:extLst>
            <a:ext uri="{FF2B5EF4-FFF2-40B4-BE49-F238E27FC236}">
              <a16:creationId xmlns:a16="http://schemas.microsoft.com/office/drawing/2014/main" id="{959329FE-DF18-2760-CBF7-8A90E5D5B5AE}"/>
            </a:ext>
          </a:extLst>
        </xdr:cNvPr>
        <xdr:cNvSpPr/>
      </xdr:nvSpPr>
      <xdr:spPr>
        <a:xfrm>
          <a:off x="1622611" y="739588"/>
          <a:ext cx="1255060" cy="1445557"/>
        </a:xfrm>
        <a:prstGeom prst="roundRect">
          <a:avLst>
            <a:gd name="adj" fmla="val 5556"/>
          </a:avLst>
        </a:prstGeom>
        <a:solidFill>
          <a:schemeClr val="bg1"/>
        </a:solidFill>
        <a:ln>
          <a:noFill/>
        </a:ln>
        <a:effectLst>
          <a:outerShdw blurRad="1905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51547</xdr:colOff>
      <xdr:row>3</xdr:row>
      <xdr:rowOff>168088</xdr:rowOff>
    </xdr:from>
    <xdr:to>
      <xdr:col>7</xdr:col>
      <xdr:colOff>96371</xdr:colOff>
      <xdr:row>11</xdr:row>
      <xdr:rowOff>89645</xdr:rowOff>
    </xdr:to>
    <xdr:sp macro="" textlink="">
      <xdr:nvSpPr>
        <xdr:cNvPr id="11" name="Rectangle: Rounded Corners 10">
          <a:extLst>
            <a:ext uri="{FF2B5EF4-FFF2-40B4-BE49-F238E27FC236}">
              <a16:creationId xmlns:a16="http://schemas.microsoft.com/office/drawing/2014/main" id="{699DDA97-1365-BA82-D4FF-78EA212D566B}"/>
            </a:ext>
          </a:extLst>
        </xdr:cNvPr>
        <xdr:cNvSpPr/>
      </xdr:nvSpPr>
      <xdr:spPr>
        <a:xfrm>
          <a:off x="3077135" y="739588"/>
          <a:ext cx="1255060" cy="1445557"/>
        </a:xfrm>
        <a:prstGeom prst="roundRect">
          <a:avLst>
            <a:gd name="adj" fmla="val 5556"/>
          </a:avLst>
        </a:prstGeom>
        <a:solidFill>
          <a:schemeClr val="bg1"/>
        </a:solidFill>
        <a:ln>
          <a:noFill/>
        </a:ln>
        <a:effectLst>
          <a:outerShdw blurRad="1905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295835</xdr:colOff>
      <xdr:row>3</xdr:row>
      <xdr:rowOff>168089</xdr:rowOff>
    </xdr:from>
    <xdr:to>
      <xdr:col>9</xdr:col>
      <xdr:colOff>340660</xdr:colOff>
      <xdr:row>11</xdr:row>
      <xdr:rowOff>100853</xdr:rowOff>
    </xdr:to>
    <xdr:sp macro="" textlink="">
      <xdr:nvSpPr>
        <xdr:cNvPr id="12" name="Rectangle: Rounded Corners 11">
          <a:extLst>
            <a:ext uri="{FF2B5EF4-FFF2-40B4-BE49-F238E27FC236}">
              <a16:creationId xmlns:a16="http://schemas.microsoft.com/office/drawing/2014/main" id="{86140A4D-DADA-FFEA-2866-2E0958F18588}"/>
            </a:ext>
          </a:extLst>
        </xdr:cNvPr>
        <xdr:cNvSpPr/>
      </xdr:nvSpPr>
      <xdr:spPr>
        <a:xfrm>
          <a:off x="4531659" y="739589"/>
          <a:ext cx="1255060" cy="1456764"/>
        </a:xfrm>
        <a:prstGeom prst="roundRect">
          <a:avLst>
            <a:gd name="adj" fmla="val 5556"/>
          </a:avLst>
        </a:prstGeom>
        <a:solidFill>
          <a:schemeClr val="bg1"/>
        </a:solidFill>
        <a:ln>
          <a:noFill/>
        </a:ln>
        <a:effectLst>
          <a:outerShdw blurRad="1905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050" b="1">
            <a:latin typeface="Arial Black" panose="020B0A04020102020204" pitchFamily="34" charset="0"/>
          </a:endParaRPr>
        </a:p>
      </xdr:txBody>
    </xdr:sp>
    <xdr:clientData/>
  </xdr:twoCellAnchor>
  <xdr:twoCellAnchor>
    <xdr:from>
      <xdr:col>9</xdr:col>
      <xdr:colOff>540124</xdr:colOff>
      <xdr:row>3</xdr:row>
      <xdr:rowOff>168088</xdr:rowOff>
    </xdr:from>
    <xdr:to>
      <xdr:col>11</xdr:col>
      <xdr:colOff>584949</xdr:colOff>
      <xdr:row>11</xdr:row>
      <xdr:rowOff>89645</xdr:rowOff>
    </xdr:to>
    <xdr:sp macro="" textlink="">
      <xdr:nvSpPr>
        <xdr:cNvPr id="13" name="Rectangle: Rounded Corners 12">
          <a:extLst>
            <a:ext uri="{FF2B5EF4-FFF2-40B4-BE49-F238E27FC236}">
              <a16:creationId xmlns:a16="http://schemas.microsoft.com/office/drawing/2014/main" id="{C150D4A6-9192-66B4-62FB-63876C790CB6}"/>
            </a:ext>
          </a:extLst>
        </xdr:cNvPr>
        <xdr:cNvSpPr/>
      </xdr:nvSpPr>
      <xdr:spPr>
        <a:xfrm>
          <a:off x="5986183" y="739588"/>
          <a:ext cx="1255060" cy="1445557"/>
        </a:xfrm>
        <a:prstGeom prst="roundRect">
          <a:avLst>
            <a:gd name="adj" fmla="val 5556"/>
          </a:avLst>
        </a:prstGeom>
        <a:solidFill>
          <a:schemeClr val="bg1"/>
        </a:solidFill>
        <a:ln>
          <a:noFill/>
        </a:ln>
        <a:effectLst>
          <a:outerShdw blurRad="1905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179295</xdr:colOff>
      <xdr:row>3</xdr:row>
      <xdr:rowOff>168088</xdr:rowOff>
    </xdr:from>
    <xdr:to>
      <xdr:col>14</xdr:col>
      <xdr:colOff>224120</xdr:colOff>
      <xdr:row>11</xdr:row>
      <xdr:rowOff>89645</xdr:rowOff>
    </xdr:to>
    <xdr:sp macro="" textlink="">
      <xdr:nvSpPr>
        <xdr:cNvPr id="14" name="Rectangle: Rounded Corners 13">
          <a:extLst>
            <a:ext uri="{FF2B5EF4-FFF2-40B4-BE49-F238E27FC236}">
              <a16:creationId xmlns:a16="http://schemas.microsoft.com/office/drawing/2014/main" id="{AC8932D3-D088-5BBF-4A9F-3CEBC315DFD5}"/>
            </a:ext>
          </a:extLst>
        </xdr:cNvPr>
        <xdr:cNvSpPr/>
      </xdr:nvSpPr>
      <xdr:spPr>
        <a:xfrm>
          <a:off x="7440707" y="739588"/>
          <a:ext cx="1255060" cy="1445557"/>
        </a:xfrm>
        <a:prstGeom prst="roundRect">
          <a:avLst>
            <a:gd name="adj" fmla="val 5556"/>
          </a:avLst>
        </a:prstGeom>
        <a:solidFill>
          <a:schemeClr val="tx1">
            <a:lumMod val="85000"/>
            <a:lumOff val="15000"/>
          </a:schemeClr>
        </a:solidFill>
        <a:ln>
          <a:noFill/>
        </a:ln>
        <a:effectLst>
          <a:outerShdw blurRad="1905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254788</xdr:colOff>
      <xdr:row>3</xdr:row>
      <xdr:rowOff>12325</xdr:rowOff>
    </xdr:from>
    <xdr:to>
      <xdr:col>4</xdr:col>
      <xdr:colOff>9670</xdr:colOff>
      <xdr:row>4</xdr:row>
      <xdr:rowOff>181825</xdr:rowOff>
    </xdr:to>
    <xdr:sp macro="" textlink="">
      <xdr:nvSpPr>
        <xdr:cNvPr id="15" name="Oval 14">
          <a:extLst>
            <a:ext uri="{FF2B5EF4-FFF2-40B4-BE49-F238E27FC236}">
              <a16:creationId xmlns:a16="http://schemas.microsoft.com/office/drawing/2014/main" id="{4725FDC9-9806-946B-F734-167375884D4A}"/>
            </a:ext>
          </a:extLst>
        </xdr:cNvPr>
        <xdr:cNvSpPr/>
      </xdr:nvSpPr>
      <xdr:spPr>
        <a:xfrm>
          <a:off x="2070141" y="583825"/>
          <a:ext cx="360000" cy="360000"/>
        </a:xfrm>
        <a:prstGeom prst="ellipse">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499077</xdr:colOff>
      <xdr:row>3</xdr:row>
      <xdr:rowOff>12325</xdr:rowOff>
    </xdr:from>
    <xdr:to>
      <xdr:col>6</xdr:col>
      <xdr:colOff>253959</xdr:colOff>
      <xdr:row>4</xdr:row>
      <xdr:rowOff>181825</xdr:rowOff>
    </xdr:to>
    <xdr:sp macro="" textlink="">
      <xdr:nvSpPr>
        <xdr:cNvPr id="22" name="Oval 21">
          <a:extLst>
            <a:ext uri="{FF2B5EF4-FFF2-40B4-BE49-F238E27FC236}">
              <a16:creationId xmlns:a16="http://schemas.microsoft.com/office/drawing/2014/main" id="{E1623802-3DB7-1774-EAE0-7BEB4558907D}"/>
            </a:ext>
          </a:extLst>
        </xdr:cNvPr>
        <xdr:cNvSpPr/>
      </xdr:nvSpPr>
      <xdr:spPr>
        <a:xfrm>
          <a:off x="3524665" y="583825"/>
          <a:ext cx="360000" cy="360000"/>
        </a:xfrm>
        <a:prstGeom prst="ellipse">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8</xdr:col>
      <xdr:colOff>138248</xdr:colOff>
      <xdr:row>3</xdr:row>
      <xdr:rowOff>12325</xdr:rowOff>
    </xdr:from>
    <xdr:to>
      <xdr:col>8</xdr:col>
      <xdr:colOff>498248</xdr:colOff>
      <xdr:row>4</xdr:row>
      <xdr:rowOff>181825</xdr:rowOff>
    </xdr:to>
    <xdr:sp macro="" textlink="">
      <xdr:nvSpPr>
        <xdr:cNvPr id="23" name="Oval 22">
          <a:extLst>
            <a:ext uri="{FF2B5EF4-FFF2-40B4-BE49-F238E27FC236}">
              <a16:creationId xmlns:a16="http://schemas.microsoft.com/office/drawing/2014/main" id="{C516403F-3474-833B-D6E2-B819268A84D2}"/>
            </a:ext>
          </a:extLst>
        </xdr:cNvPr>
        <xdr:cNvSpPr/>
      </xdr:nvSpPr>
      <xdr:spPr>
        <a:xfrm>
          <a:off x="4979189" y="583825"/>
          <a:ext cx="360000" cy="360000"/>
        </a:xfrm>
        <a:prstGeom prst="ellipse">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382537</xdr:colOff>
      <xdr:row>3</xdr:row>
      <xdr:rowOff>12325</xdr:rowOff>
    </xdr:from>
    <xdr:to>
      <xdr:col>11</xdr:col>
      <xdr:colOff>137419</xdr:colOff>
      <xdr:row>4</xdr:row>
      <xdr:rowOff>181825</xdr:rowOff>
    </xdr:to>
    <xdr:sp macro="" textlink="">
      <xdr:nvSpPr>
        <xdr:cNvPr id="24" name="Oval 23">
          <a:extLst>
            <a:ext uri="{FF2B5EF4-FFF2-40B4-BE49-F238E27FC236}">
              <a16:creationId xmlns:a16="http://schemas.microsoft.com/office/drawing/2014/main" id="{A31F3405-11D2-DA2F-A334-33D46BE3F547}"/>
            </a:ext>
          </a:extLst>
        </xdr:cNvPr>
        <xdr:cNvSpPr/>
      </xdr:nvSpPr>
      <xdr:spPr>
        <a:xfrm>
          <a:off x="6433713" y="583825"/>
          <a:ext cx="360000" cy="360000"/>
        </a:xfrm>
        <a:prstGeom prst="ellipse">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425823</xdr:colOff>
      <xdr:row>8</xdr:row>
      <xdr:rowOff>182944</xdr:rowOff>
    </xdr:from>
    <xdr:to>
      <xdr:col>2</xdr:col>
      <xdr:colOff>360706</xdr:colOff>
      <xdr:row>11</xdr:row>
      <xdr:rowOff>151444</xdr:rowOff>
    </xdr:to>
    <xdr:sp macro="" textlink="">
      <xdr:nvSpPr>
        <xdr:cNvPr id="25" name="Oval 24">
          <a:extLst>
            <a:ext uri="{FF2B5EF4-FFF2-40B4-BE49-F238E27FC236}">
              <a16:creationId xmlns:a16="http://schemas.microsoft.com/office/drawing/2014/main" id="{DE19B233-2E40-EE90-BC43-DC203BF8CA29}"/>
            </a:ext>
          </a:extLst>
        </xdr:cNvPr>
        <xdr:cNvSpPr/>
      </xdr:nvSpPr>
      <xdr:spPr>
        <a:xfrm>
          <a:off x="1030941" y="1706944"/>
          <a:ext cx="540000" cy="540000"/>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6723</xdr:colOff>
      <xdr:row>8</xdr:row>
      <xdr:rowOff>182944</xdr:rowOff>
    </xdr:from>
    <xdr:to>
      <xdr:col>12</xdr:col>
      <xdr:colOff>546723</xdr:colOff>
      <xdr:row>11</xdr:row>
      <xdr:rowOff>151444</xdr:rowOff>
    </xdr:to>
    <xdr:sp macro="" textlink="">
      <xdr:nvSpPr>
        <xdr:cNvPr id="26" name="Oval 25">
          <a:extLst>
            <a:ext uri="{FF2B5EF4-FFF2-40B4-BE49-F238E27FC236}">
              <a16:creationId xmlns:a16="http://schemas.microsoft.com/office/drawing/2014/main" id="{6E50AC71-1F02-FBF6-794B-4A9F93E64899}"/>
            </a:ext>
          </a:extLst>
        </xdr:cNvPr>
        <xdr:cNvSpPr/>
      </xdr:nvSpPr>
      <xdr:spPr>
        <a:xfrm>
          <a:off x="7268135" y="1706944"/>
          <a:ext cx="540000" cy="540000"/>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10</xdr:col>
      <xdr:colOff>436537</xdr:colOff>
      <xdr:row>3</xdr:row>
      <xdr:rowOff>56029</xdr:rowOff>
    </xdr:from>
    <xdr:to>
      <xdr:col>11</xdr:col>
      <xdr:colOff>83419</xdr:colOff>
      <xdr:row>4</xdr:row>
      <xdr:rowOff>117529</xdr:rowOff>
    </xdr:to>
    <xdr:pic>
      <xdr:nvPicPr>
        <xdr:cNvPr id="28" name="Picture 27">
          <a:extLst>
            <a:ext uri="{FF2B5EF4-FFF2-40B4-BE49-F238E27FC236}">
              <a16:creationId xmlns:a16="http://schemas.microsoft.com/office/drawing/2014/main" id="{0DC0D4C1-9718-1E38-C3AD-A39D6008A923}"/>
            </a:ext>
          </a:extLst>
        </xdr:cNvPr>
        <xdr:cNvPicPr>
          <a:picLocks noChangeAspect="1"/>
        </xdr:cNvPicPr>
      </xdr:nvPicPr>
      <xdr:blipFill>
        <a:blip xmlns:r="http://schemas.openxmlformats.org/officeDocument/2006/relationships" r:embed="rId1" cstate="print">
          <a:lum bright="70000" contrast="-70000"/>
          <a:extLst>
            <a:ext uri="{28A0092B-C50C-407E-A947-70E740481C1C}">
              <a14:useLocalDpi xmlns:a14="http://schemas.microsoft.com/office/drawing/2010/main" val="0"/>
            </a:ext>
          </a:extLst>
        </a:blip>
        <a:stretch>
          <a:fillRect/>
        </a:stretch>
      </xdr:blipFill>
      <xdr:spPr>
        <a:xfrm>
          <a:off x="6487713" y="627529"/>
          <a:ext cx="252000" cy="252000"/>
        </a:xfrm>
        <a:prstGeom prst="rect">
          <a:avLst/>
        </a:prstGeom>
      </xdr:spPr>
    </xdr:pic>
    <xdr:clientData/>
  </xdr:twoCellAnchor>
  <xdr:twoCellAnchor editAs="oneCell">
    <xdr:from>
      <xdr:col>5</xdr:col>
      <xdr:colOff>553077</xdr:colOff>
      <xdr:row>3</xdr:row>
      <xdr:rowOff>60352</xdr:rowOff>
    </xdr:from>
    <xdr:to>
      <xdr:col>6</xdr:col>
      <xdr:colOff>199959</xdr:colOff>
      <xdr:row>4</xdr:row>
      <xdr:rowOff>121852</xdr:rowOff>
    </xdr:to>
    <xdr:pic>
      <xdr:nvPicPr>
        <xdr:cNvPr id="30" name="Picture 29">
          <a:extLst>
            <a:ext uri="{FF2B5EF4-FFF2-40B4-BE49-F238E27FC236}">
              <a16:creationId xmlns:a16="http://schemas.microsoft.com/office/drawing/2014/main" id="{837E404C-CA66-D40E-DACE-94B21AE90056}"/>
            </a:ext>
          </a:extLst>
        </xdr:cNvPr>
        <xdr:cNvPicPr>
          <a:picLocks noChangeAspect="1"/>
        </xdr:cNvPicPr>
      </xdr:nvPicPr>
      <xdr:blipFill>
        <a:blip xmlns:r="http://schemas.openxmlformats.org/officeDocument/2006/relationships" r:embed="rId2" cstate="print">
          <a:lum bright="70000" contrast="-70000"/>
          <a:extLst>
            <a:ext uri="{28A0092B-C50C-407E-A947-70E740481C1C}">
              <a14:useLocalDpi xmlns:a14="http://schemas.microsoft.com/office/drawing/2010/main" val="0"/>
            </a:ext>
          </a:extLst>
        </a:blip>
        <a:stretch>
          <a:fillRect/>
        </a:stretch>
      </xdr:blipFill>
      <xdr:spPr>
        <a:xfrm>
          <a:off x="3578665" y="631852"/>
          <a:ext cx="252000" cy="252000"/>
        </a:xfrm>
        <a:prstGeom prst="rect">
          <a:avLst/>
        </a:prstGeom>
      </xdr:spPr>
    </xdr:pic>
    <xdr:clientData/>
  </xdr:twoCellAnchor>
  <xdr:twoCellAnchor editAs="oneCell">
    <xdr:from>
      <xdr:col>3</xdr:col>
      <xdr:colOff>308788</xdr:colOff>
      <xdr:row>3</xdr:row>
      <xdr:rowOff>89645</xdr:rowOff>
    </xdr:from>
    <xdr:to>
      <xdr:col>3</xdr:col>
      <xdr:colOff>560788</xdr:colOff>
      <xdr:row>4</xdr:row>
      <xdr:rowOff>151145</xdr:rowOff>
    </xdr:to>
    <xdr:pic>
      <xdr:nvPicPr>
        <xdr:cNvPr id="32" name="Picture 31">
          <a:extLst>
            <a:ext uri="{FF2B5EF4-FFF2-40B4-BE49-F238E27FC236}">
              <a16:creationId xmlns:a16="http://schemas.microsoft.com/office/drawing/2014/main" id="{D72962F7-7CDF-35B6-E8E4-59FD9DA5E4F2}"/>
            </a:ext>
          </a:extLst>
        </xdr:cNvPr>
        <xdr:cNvPicPr>
          <a:picLocks noChangeAspect="1"/>
        </xdr:cNvPicPr>
      </xdr:nvPicPr>
      <xdr:blipFill>
        <a:blip xmlns:r="http://schemas.openxmlformats.org/officeDocument/2006/relationships" r:embed="rId3" cstate="print">
          <a:lum bright="70000" contrast="-70000"/>
          <a:extLst>
            <a:ext uri="{28A0092B-C50C-407E-A947-70E740481C1C}">
              <a14:useLocalDpi xmlns:a14="http://schemas.microsoft.com/office/drawing/2010/main" val="0"/>
            </a:ext>
          </a:extLst>
        </a:blip>
        <a:stretch>
          <a:fillRect/>
        </a:stretch>
      </xdr:blipFill>
      <xdr:spPr>
        <a:xfrm>
          <a:off x="2124141" y="661145"/>
          <a:ext cx="252000" cy="252000"/>
        </a:xfrm>
        <a:prstGeom prst="rect">
          <a:avLst/>
        </a:prstGeom>
      </xdr:spPr>
    </xdr:pic>
    <xdr:clientData/>
  </xdr:twoCellAnchor>
  <xdr:twoCellAnchor editAs="oneCell">
    <xdr:from>
      <xdr:col>8</xdr:col>
      <xdr:colOff>192248</xdr:colOff>
      <xdr:row>3</xdr:row>
      <xdr:rowOff>78441</xdr:rowOff>
    </xdr:from>
    <xdr:to>
      <xdr:col>8</xdr:col>
      <xdr:colOff>444248</xdr:colOff>
      <xdr:row>4</xdr:row>
      <xdr:rowOff>139941</xdr:rowOff>
    </xdr:to>
    <xdr:pic>
      <xdr:nvPicPr>
        <xdr:cNvPr id="34" name="Picture 33">
          <a:extLst>
            <a:ext uri="{FF2B5EF4-FFF2-40B4-BE49-F238E27FC236}">
              <a16:creationId xmlns:a16="http://schemas.microsoft.com/office/drawing/2014/main" id="{96982665-D7AC-B4F8-9DA7-B810E4551F08}"/>
            </a:ext>
          </a:extLst>
        </xdr:cNvPr>
        <xdr:cNvPicPr>
          <a:picLocks noChangeAspect="1"/>
        </xdr:cNvPicPr>
      </xdr:nvPicPr>
      <xdr:blipFill>
        <a:blip xmlns:r="http://schemas.openxmlformats.org/officeDocument/2006/relationships" r:embed="rId4" cstate="print">
          <a:lum bright="70000" contrast="-70000"/>
          <a:extLst>
            <a:ext uri="{28A0092B-C50C-407E-A947-70E740481C1C}">
              <a14:useLocalDpi xmlns:a14="http://schemas.microsoft.com/office/drawing/2010/main" val="0"/>
            </a:ext>
          </a:extLst>
        </a:blip>
        <a:stretch>
          <a:fillRect/>
        </a:stretch>
      </xdr:blipFill>
      <xdr:spPr>
        <a:xfrm>
          <a:off x="5033189" y="649941"/>
          <a:ext cx="252000" cy="252000"/>
        </a:xfrm>
        <a:prstGeom prst="rect">
          <a:avLst/>
        </a:prstGeom>
      </xdr:spPr>
    </xdr:pic>
    <xdr:clientData/>
  </xdr:twoCellAnchor>
  <xdr:twoCellAnchor editAs="oneCell">
    <xdr:from>
      <xdr:col>1</xdr:col>
      <xdr:colOff>582707</xdr:colOff>
      <xdr:row>9</xdr:row>
      <xdr:rowOff>145676</xdr:rowOff>
    </xdr:from>
    <xdr:to>
      <xdr:col>2</xdr:col>
      <xdr:colOff>229590</xdr:colOff>
      <xdr:row>11</xdr:row>
      <xdr:rowOff>16676</xdr:rowOff>
    </xdr:to>
    <xdr:pic>
      <xdr:nvPicPr>
        <xdr:cNvPr id="42" name="Picture 41">
          <a:extLst>
            <a:ext uri="{FF2B5EF4-FFF2-40B4-BE49-F238E27FC236}">
              <a16:creationId xmlns:a16="http://schemas.microsoft.com/office/drawing/2014/main" id="{618303FB-912F-B1AF-F622-340EABFFF35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87825" y="1860176"/>
          <a:ext cx="252000" cy="252000"/>
        </a:xfrm>
        <a:prstGeom prst="rect">
          <a:avLst/>
        </a:prstGeom>
      </xdr:spPr>
    </xdr:pic>
    <xdr:clientData/>
  </xdr:twoCellAnchor>
  <xdr:twoCellAnchor editAs="oneCell">
    <xdr:from>
      <xdr:col>12</xdr:col>
      <xdr:colOff>150723</xdr:colOff>
      <xdr:row>9</xdr:row>
      <xdr:rowOff>136444</xdr:rowOff>
    </xdr:from>
    <xdr:to>
      <xdr:col>12</xdr:col>
      <xdr:colOff>402723</xdr:colOff>
      <xdr:row>11</xdr:row>
      <xdr:rowOff>7444</xdr:rowOff>
    </xdr:to>
    <xdr:pic>
      <xdr:nvPicPr>
        <xdr:cNvPr id="46" name="Picture 45">
          <a:extLst>
            <a:ext uri="{FF2B5EF4-FFF2-40B4-BE49-F238E27FC236}">
              <a16:creationId xmlns:a16="http://schemas.microsoft.com/office/drawing/2014/main" id="{459F7AF2-F8DA-A4C9-7263-03A2AA0A719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412135" y="1850944"/>
          <a:ext cx="252000" cy="252000"/>
        </a:xfrm>
        <a:prstGeom prst="rect">
          <a:avLst/>
        </a:prstGeom>
      </xdr:spPr>
    </xdr:pic>
    <xdr:clientData/>
  </xdr:twoCellAnchor>
  <xdr:twoCellAnchor>
    <xdr:from>
      <xdr:col>0</xdr:col>
      <xdr:colOff>347383</xdr:colOff>
      <xdr:row>4</xdr:row>
      <xdr:rowOff>70597</xdr:rowOff>
    </xdr:from>
    <xdr:to>
      <xdr:col>1</xdr:col>
      <xdr:colOff>526677</xdr:colOff>
      <xdr:row>5</xdr:row>
      <xdr:rowOff>149038</xdr:rowOff>
    </xdr:to>
    <xdr:sp macro="" textlink="">
      <xdr:nvSpPr>
        <xdr:cNvPr id="47" name="TextBox 46">
          <a:extLst>
            <a:ext uri="{FF2B5EF4-FFF2-40B4-BE49-F238E27FC236}">
              <a16:creationId xmlns:a16="http://schemas.microsoft.com/office/drawing/2014/main" id="{B3E44E43-3171-0DC9-BFC7-4DDFCC430706}"/>
            </a:ext>
          </a:extLst>
        </xdr:cNvPr>
        <xdr:cNvSpPr txBox="1"/>
      </xdr:nvSpPr>
      <xdr:spPr>
        <a:xfrm>
          <a:off x="347383" y="832597"/>
          <a:ext cx="784412" cy="268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a:solidFill>
                <a:schemeClr val="bg1">
                  <a:lumMod val="95000"/>
                </a:schemeClr>
              </a:solidFill>
            </a:rPr>
            <a:t>Total Qty</a:t>
          </a:r>
        </a:p>
      </xdr:txBody>
    </xdr:sp>
    <xdr:clientData/>
  </xdr:twoCellAnchor>
  <xdr:twoCellAnchor>
    <xdr:from>
      <xdr:col>5</xdr:col>
      <xdr:colOff>107577</xdr:colOff>
      <xdr:row>5</xdr:row>
      <xdr:rowOff>11206</xdr:rowOff>
    </xdr:from>
    <xdr:to>
      <xdr:col>6</xdr:col>
      <xdr:colOff>575982</xdr:colOff>
      <xdr:row>6</xdr:row>
      <xdr:rowOff>53786</xdr:rowOff>
    </xdr:to>
    <xdr:sp macro="" textlink="">
      <xdr:nvSpPr>
        <xdr:cNvPr id="49" name="TextBox 48">
          <a:extLst>
            <a:ext uri="{FF2B5EF4-FFF2-40B4-BE49-F238E27FC236}">
              <a16:creationId xmlns:a16="http://schemas.microsoft.com/office/drawing/2014/main" id="{2BA51A72-1380-C05B-F9D0-035DF29B57DC}"/>
            </a:ext>
          </a:extLst>
        </xdr:cNvPr>
        <xdr:cNvSpPr txBox="1"/>
      </xdr:nvSpPr>
      <xdr:spPr>
        <a:xfrm>
          <a:off x="3133165" y="963706"/>
          <a:ext cx="1073523" cy="233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a:solidFill>
                <a:schemeClr val="tx1"/>
              </a:solidFill>
            </a:rPr>
            <a:t>Total Revenue</a:t>
          </a:r>
        </a:p>
      </xdr:txBody>
    </xdr:sp>
    <xdr:clientData/>
  </xdr:twoCellAnchor>
  <xdr:twoCellAnchor>
    <xdr:from>
      <xdr:col>7</xdr:col>
      <xdr:colOff>364191</xdr:colOff>
      <xdr:row>5</xdr:row>
      <xdr:rowOff>11206</xdr:rowOff>
    </xdr:from>
    <xdr:to>
      <xdr:col>9</xdr:col>
      <xdr:colOff>227479</xdr:colOff>
      <xdr:row>6</xdr:row>
      <xdr:rowOff>53786</xdr:rowOff>
    </xdr:to>
    <xdr:sp macro="" textlink="">
      <xdr:nvSpPr>
        <xdr:cNvPr id="50" name="TextBox 49">
          <a:extLst>
            <a:ext uri="{FF2B5EF4-FFF2-40B4-BE49-F238E27FC236}">
              <a16:creationId xmlns:a16="http://schemas.microsoft.com/office/drawing/2014/main" id="{ECFAED38-CA55-EF44-DE01-5DA6F33A4304}"/>
            </a:ext>
          </a:extLst>
        </xdr:cNvPr>
        <xdr:cNvSpPr txBox="1"/>
      </xdr:nvSpPr>
      <xdr:spPr>
        <a:xfrm>
          <a:off x="4600015" y="963706"/>
          <a:ext cx="1073523" cy="233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a:solidFill>
                <a:schemeClr val="tx1"/>
              </a:solidFill>
            </a:rPr>
            <a:t>Total Profit</a:t>
          </a:r>
        </a:p>
      </xdr:txBody>
    </xdr:sp>
    <xdr:clientData/>
  </xdr:twoCellAnchor>
  <xdr:twoCellAnchor>
    <xdr:from>
      <xdr:col>10</xdr:col>
      <xdr:colOff>15690</xdr:colOff>
      <xdr:row>5</xdr:row>
      <xdr:rowOff>11206</xdr:rowOff>
    </xdr:from>
    <xdr:to>
      <xdr:col>11</xdr:col>
      <xdr:colOff>484095</xdr:colOff>
      <xdr:row>6</xdr:row>
      <xdr:rowOff>53786</xdr:rowOff>
    </xdr:to>
    <xdr:sp macro="" textlink="">
      <xdr:nvSpPr>
        <xdr:cNvPr id="51" name="TextBox 50">
          <a:extLst>
            <a:ext uri="{FF2B5EF4-FFF2-40B4-BE49-F238E27FC236}">
              <a16:creationId xmlns:a16="http://schemas.microsoft.com/office/drawing/2014/main" id="{D0A12EA4-D411-1149-02DE-4DDA5DB8C841}"/>
            </a:ext>
          </a:extLst>
        </xdr:cNvPr>
        <xdr:cNvSpPr txBox="1"/>
      </xdr:nvSpPr>
      <xdr:spPr>
        <a:xfrm>
          <a:off x="6066866" y="963706"/>
          <a:ext cx="1073523" cy="233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a:solidFill>
                <a:schemeClr val="tx1"/>
              </a:solidFill>
            </a:rPr>
            <a:t>%</a:t>
          </a:r>
          <a:r>
            <a:rPr lang="en-GB" sz="1100" b="1" baseline="0">
              <a:solidFill>
                <a:schemeClr val="tx1"/>
              </a:solidFill>
            </a:rPr>
            <a:t> Profit Margin</a:t>
          </a:r>
          <a:endParaRPr lang="en-GB" sz="1100" b="1">
            <a:solidFill>
              <a:schemeClr val="tx1"/>
            </a:solidFill>
          </a:endParaRPr>
        </a:p>
      </xdr:txBody>
    </xdr:sp>
    <xdr:clientData/>
  </xdr:twoCellAnchor>
  <xdr:twoCellAnchor>
    <xdr:from>
      <xdr:col>12</xdr:col>
      <xdr:colOff>286870</xdr:colOff>
      <xdr:row>4</xdr:row>
      <xdr:rowOff>40341</xdr:rowOff>
    </xdr:from>
    <xdr:to>
      <xdr:col>14</xdr:col>
      <xdr:colOff>100852</xdr:colOff>
      <xdr:row>5</xdr:row>
      <xdr:rowOff>179293</xdr:rowOff>
    </xdr:to>
    <xdr:sp macro="" textlink="">
      <xdr:nvSpPr>
        <xdr:cNvPr id="52" name="TextBox 51">
          <a:extLst>
            <a:ext uri="{FF2B5EF4-FFF2-40B4-BE49-F238E27FC236}">
              <a16:creationId xmlns:a16="http://schemas.microsoft.com/office/drawing/2014/main" id="{B136E648-7599-CD84-62B6-80C48D204272}"/>
            </a:ext>
          </a:extLst>
        </xdr:cNvPr>
        <xdr:cNvSpPr txBox="1"/>
      </xdr:nvSpPr>
      <xdr:spPr>
        <a:xfrm>
          <a:off x="7548282" y="802341"/>
          <a:ext cx="1024217" cy="3294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a:solidFill>
                <a:schemeClr val="bg1">
                  <a:lumMod val="95000"/>
                </a:schemeClr>
              </a:solidFill>
            </a:rPr>
            <a:t>#Transactions</a:t>
          </a:r>
        </a:p>
      </xdr:txBody>
    </xdr:sp>
    <xdr:clientData/>
  </xdr:twoCellAnchor>
  <xdr:twoCellAnchor>
    <xdr:from>
      <xdr:col>2</xdr:col>
      <xdr:colOff>572622</xdr:colOff>
      <xdr:row>5</xdr:row>
      <xdr:rowOff>35858</xdr:rowOff>
    </xdr:from>
    <xdr:to>
      <xdr:col>4</xdr:col>
      <xdr:colOff>319367</xdr:colOff>
      <xdr:row>6</xdr:row>
      <xdr:rowOff>29134</xdr:rowOff>
    </xdr:to>
    <xdr:sp macro="" textlink="">
      <xdr:nvSpPr>
        <xdr:cNvPr id="54" name="TextBox 53">
          <a:extLst>
            <a:ext uri="{FF2B5EF4-FFF2-40B4-BE49-F238E27FC236}">
              <a16:creationId xmlns:a16="http://schemas.microsoft.com/office/drawing/2014/main" id="{89D49264-6B98-AFE0-9866-C758AD465F53}"/>
            </a:ext>
          </a:extLst>
        </xdr:cNvPr>
        <xdr:cNvSpPr txBox="1"/>
      </xdr:nvSpPr>
      <xdr:spPr>
        <a:xfrm>
          <a:off x="1782857" y="988358"/>
          <a:ext cx="956981" cy="1837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a:solidFill>
                <a:schemeClr val="tx1"/>
              </a:solidFill>
            </a:rPr>
            <a:t>Total COGS</a:t>
          </a:r>
        </a:p>
      </xdr:txBody>
    </xdr:sp>
    <xdr:clientData/>
  </xdr:twoCellAnchor>
  <xdr:twoCellAnchor>
    <xdr:from>
      <xdr:col>4</xdr:col>
      <xdr:colOff>562536</xdr:colOff>
      <xdr:row>5</xdr:row>
      <xdr:rowOff>40340</xdr:rowOff>
    </xdr:from>
    <xdr:to>
      <xdr:col>7</xdr:col>
      <xdr:colOff>108570</xdr:colOff>
      <xdr:row>9</xdr:row>
      <xdr:rowOff>28883</xdr:rowOff>
    </xdr:to>
    <xdr:sp macro="" textlink="'Sales Analysis'!D5">
      <xdr:nvSpPr>
        <xdr:cNvPr id="55" name="TextBox 54">
          <a:extLst>
            <a:ext uri="{FF2B5EF4-FFF2-40B4-BE49-F238E27FC236}">
              <a16:creationId xmlns:a16="http://schemas.microsoft.com/office/drawing/2014/main" id="{B0F3E623-CEDF-2E44-5FCF-417A7A5328AC}"/>
            </a:ext>
          </a:extLst>
        </xdr:cNvPr>
        <xdr:cNvSpPr txBox="1"/>
      </xdr:nvSpPr>
      <xdr:spPr>
        <a:xfrm>
          <a:off x="2983007" y="992840"/>
          <a:ext cx="1361387" cy="7505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342D71B-3180-4B28-A7D0-F97A3B30FAAC}" type="TxLink">
            <a:rPr lang="en-US" sz="1400" b="1" i="0" u="none" strike="noStrike">
              <a:solidFill>
                <a:srgbClr val="000000"/>
              </a:solidFill>
              <a:latin typeface="Arial Black" panose="020B0A04020102020204" pitchFamily="34" charset="0"/>
            </a:rPr>
            <a:pPr algn="ctr"/>
            <a:t>$34.46 M</a:t>
          </a:fld>
          <a:endParaRPr lang="en-GB" sz="1400" b="1">
            <a:solidFill>
              <a:schemeClr val="tx1"/>
            </a:solidFill>
            <a:latin typeface="Arial Black" panose="020B0A04020102020204" pitchFamily="34" charset="0"/>
          </a:endParaRPr>
        </a:p>
      </xdr:txBody>
    </xdr:sp>
    <xdr:clientData/>
  </xdr:twoCellAnchor>
  <xdr:twoCellAnchor>
    <xdr:from>
      <xdr:col>7</xdr:col>
      <xdr:colOff>214033</xdr:colOff>
      <xdr:row>5</xdr:row>
      <xdr:rowOff>40340</xdr:rowOff>
    </xdr:from>
    <xdr:to>
      <xdr:col>9</xdr:col>
      <xdr:colOff>365185</xdr:colOff>
      <xdr:row>9</xdr:row>
      <xdr:rowOff>28883</xdr:rowOff>
    </xdr:to>
    <xdr:sp macro="" textlink="'Sales Analysis'!F5">
      <xdr:nvSpPr>
        <xdr:cNvPr id="56" name="TextBox 55">
          <a:extLst>
            <a:ext uri="{FF2B5EF4-FFF2-40B4-BE49-F238E27FC236}">
              <a16:creationId xmlns:a16="http://schemas.microsoft.com/office/drawing/2014/main" id="{14D01430-4F86-4BA0-9D7A-37394CCC9340}"/>
            </a:ext>
          </a:extLst>
        </xdr:cNvPr>
        <xdr:cNvSpPr txBox="1"/>
      </xdr:nvSpPr>
      <xdr:spPr>
        <a:xfrm>
          <a:off x="4449857" y="992840"/>
          <a:ext cx="1361387" cy="7505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F04A74A-A91D-46B3-B907-BC3906E4655D}" type="TxLink">
            <a:rPr lang="en-US" sz="1400" b="1" i="0" u="none" strike="noStrike">
              <a:solidFill>
                <a:srgbClr val="000000"/>
              </a:solidFill>
              <a:latin typeface="Arial Black" panose="020B0A04020102020204" pitchFamily="34" charset="0"/>
            </a:rPr>
            <a:pPr algn="ctr"/>
            <a:t>$14.47 M</a:t>
          </a:fld>
          <a:endParaRPr lang="en-GB" sz="1400" b="1">
            <a:solidFill>
              <a:schemeClr val="tx1"/>
            </a:solidFill>
            <a:latin typeface="Arial Black" panose="020B0A04020102020204" pitchFamily="34" charset="0"/>
          </a:endParaRPr>
        </a:p>
      </xdr:txBody>
    </xdr:sp>
    <xdr:clientData/>
  </xdr:twoCellAnchor>
  <xdr:twoCellAnchor>
    <xdr:from>
      <xdr:col>9</xdr:col>
      <xdr:colOff>470649</xdr:colOff>
      <xdr:row>5</xdr:row>
      <xdr:rowOff>40340</xdr:rowOff>
    </xdr:from>
    <xdr:to>
      <xdr:col>12</xdr:col>
      <xdr:colOff>16683</xdr:colOff>
      <xdr:row>9</xdr:row>
      <xdr:rowOff>28883</xdr:rowOff>
    </xdr:to>
    <xdr:sp macro="" textlink="'Sales Analysis'!E5">
      <xdr:nvSpPr>
        <xdr:cNvPr id="57" name="TextBox 56">
          <a:extLst>
            <a:ext uri="{FF2B5EF4-FFF2-40B4-BE49-F238E27FC236}">
              <a16:creationId xmlns:a16="http://schemas.microsoft.com/office/drawing/2014/main" id="{336584F9-6BB5-DD6E-B361-6C56897844FA}"/>
            </a:ext>
          </a:extLst>
        </xdr:cNvPr>
        <xdr:cNvSpPr txBox="1"/>
      </xdr:nvSpPr>
      <xdr:spPr>
        <a:xfrm>
          <a:off x="5916708" y="992840"/>
          <a:ext cx="1361387" cy="7505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64A72DB-BFD1-46BF-855D-24D29F6C1943}" type="TxLink">
            <a:rPr lang="en-US" sz="1400" b="1" i="0" u="none" strike="noStrike">
              <a:solidFill>
                <a:srgbClr val="000000"/>
              </a:solidFill>
              <a:latin typeface="Arial Black" panose="020B0A04020102020204" pitchFamily="34" charset="0"/>
            </a:rPr>
            <a:pPr algn="ctr"/>
            <a:t>42.0%</a:t>
          </a:fld>
          <a:endParaRPr lang="en-GB" sz="1400" b="1">
            <a:solidFill>
              <a:schemeClr val="tx1"/>
            </a:solidFill>
            <a:latin typeface="Arial Black" panose="020B0A04020102020204" pitchFamily="34" charset="0"/>
          </a:endParaRPr>
        </a:p>
      </xdr:txBody>
    </xdr:sp>
    <xdr:clientData/>
  </xdr:twoCellAnchor>
  <xdr:twoCellAnchor>
    <xdr:from>
      <xdr:col>2</xdr:col>
      <xdr:colOff>422463</xdr:colOff>
      <xdr:row>5</xdr:row>
      <xdr:rowOff>91778</xdr:rowOff>
    </xdr:from>
    <xdr:to>
      <xdr:col>4</xdr:col>
      <xdr:colOff>425822</xdr:colOff>
      <xdr:row>8</xdr:row>
      <xdr:rowOff>112057</xdr:rowOff>
    </xdr:to>
    <xdr:sp macro="" textlink="'Sales Analysis'!C5">
      <xdr:nvSpPr>
        <xdr:cNvPr id="58" name="TextBox 57">
          <a:extLst>
            <a:ext uri="{FF2B5EF4-FFF2-40B4-BE49-F238E27FC236}">
              <a16:creationId xmlns:a16="http://schemas.microsoft.com/office/drawing/2014/main" id="{0F0ED66B-3E44-55F1-E1FA-BCA2E30D2D9C}"/>
            </a:ext>
          </a:extLst>
        </xdr:cNvPr>
        <xdr:cNvSpPr txBox="1"/>
      </xdr:nvSpPr>
      <xdr:spPr>
        <a:xfrm>
          <a:off x="1632698" y="1044278"/>
          <a:ext cx="1213595" cy="5917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29E119D-3D92-413C-86CE-3C9A937F0679}" type="TxLink">
            <a:rPr lang="en-US" sz="1400" b="1" i="0" u="none" strike="noStrike">
              <a:solidFill>
                <a:srgbClr val="000000"/>
              </a:solidFill>
              <a:latin typeface="Arial Black" panose="020B0A04020102020204" pitchFamily="34" charset="0"/>
            </a:rPr>
            <a:pPr algn="ctr"/>
            <a:t>$19.99 M</a:t>
          </a:fld>
          <a:endParaRPr lang="en-GB" sz="1400" b="1">
            <a:solidFill>
              <a:schemeClr val="tx1"/>
            </a:solidFill>
            <a:latin typeface="Arial Black" panose="020B0A04020102020204" pitchFamily="34" charset="0"/>
          </a:endParaRPr>
        </a:p>
      </xdr:txBody>
    </xdr:sp>
    <xdr:clientData/>
  </xdr:twoCellAnchor>
  <xdr:twoCellAnchor>
    <xdr:from>
      <xdr:col>0</xdr:col>
      <xdr:colOff>376518</xdr:colOff>
      <xdr:row>5</xdr:row>
      <xdr:rowOff>88525</xdr:rowOff>
    </xdr:from>
    <xdr:to>
      <xdr:col>1</xdr:col>
      <xdr:colOff>555812</xdr:colOff>
      <xdr:row>7</xdr:row>
      <xdr:rowOff>33616</xdr:rowOff>
    </xdr:to>
    <xdr:sp macro="" textlink="'Sales Analysis'!J5">
      <xdr:nvSpPr>
        <xdr:cNvPr id="59" name="TextBox 58">
          <a:extLst>
            <a:ext uri="{FF2B5EF4-FFF2-40B4-BE49-F238E27FC236}">
              <a16:creationId xmlns:a16="http://schemas.microsoft.com/office/drawing/2014/main" id="{6BD91ADB-C5E7-2FEC-3C3C-FBCA64F41F51}"/>
            </a:ext>
          </a:extLst>
        </xdr:cNvPr>
        <xdr:cNvSpPr txBox="1"/>
      </xdr:nvSpPr>
      <xdr:spPr>
        <a:xfrm>
          <a:off x="376518" y="1041025"/>
          <a:ext cx="784412" cy="326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1AB2CE8-7FDC-4CE9-B57F-8D1326635DFC}" type="TxLink">
            <a:rPr lang="en-US" sz="1400" b="1" i="0" u="none" strike="noStrike">
              <a:solidFill>
                <a:schemeClr val="bg1"/>
              </a:solidFill>
              <a:latin typeface="Arial Black" panose="020B0A04020102020204" pitchFamily="34" charset="0"/>
            </a:rPr>
            <a:pPr algn="ctr"/>
            <a:t>504</a:t>
          </a:fld>
          <a:endParaRPr lang="en-GB" sz="1400" b="1">
            <a:solidFill>
              <a:schemeClr val="bg1"/>
            </a:solidFill>
            <a:latin typeface="Arial Black" panose="020B0A04020102020204" pitchFamily="34" charset="0"/>
          </a:endParaRPr>
        </a:p>
      </xdr:txBody>
    </xdr:sp>
    <xdr:clientData/>
  </xdr:twoCellAnchor>
  <xdr:twoCellAnchor>
    <xdr:from>
      <xdr:col>12</xdr:col>
      <xdr:colOff>293593</xdr:colOff>
      <xdr:row>5</xdr:row>
      <xdr:rowOff>58270</xdr:rowOff>
    </xdr:from>
    <xdr:to>
      <xdr:col>14</xdr:col>
      <xdr:colOff>107575</xdr:colOff>
      <xdr:row>7</xdr:row>
      <xdr:rowOff>100851</xdr:rowOff>
    </xdr:to>
    <xdr:sp macro="" textlink="'Sales Analysis'!B5">
      <xdr:nvSpPr>
        <xdr:cNvPr id="60" name="TextBox 59">
          <a:extLst>
            <a:ext uri="{FF2B5EF4-FFF2-40B4-BE49-F238E27FC236}">
              <a16:creationId xmlns:a16="http://schemas.microsoft.com/office/drawing/2014/main" id="{07ECBE3D-7E14-89ED-FB4B-CD232B1D0481}"/>
            </a:ext>
          </a:extLst>
        </xdr:cNvPr>
        <xdr:cNvSpPr txBox="1"/>
      </xdr:nvSpPr>
      <xdr:spPr>
        <a:xfrm>
          <a:off x="7555005" y="1010770"/>
          <a:ext cx="1024217" cy="4235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493955D-5FD8-4694-A857-2E2C7538014B}" type="TxLink">
            <a:rPr lang="en-US" sz="1400" b="1" i="0" u="none" strike="noStrike">
              <a:solidFill>
                <a:schemeClr val="bg1"/>
              </a:solidFill>
              <a:latin typeface="Arial Black" panose="020B0A04020102020204" pitchFamily="34" charset="0"/>
            </a:rPr>
            <a:pPr algn="ctr"/>
            <a:t>11.63 K</a:t>
          </a:fld>
          <a:endParaRPr lang="en-GB" sz="1400" b="1">
            <a:solidFill>
              <a:schemeClr val="bg1"/>
            </a:solidFill>
            <a:latin typeface="Arial Black" panose="020B0A04020102020204" pitchFamily="34" charset="0"/>
          </a:endParaRPr>
        </a:p>
      </xdr:txBody>
    </xdr:sp>
    <xdr:clientData/>
  </xdr:twoCellAnchor>
  <xdr:twoCellAnchor>
    <xdr:from>
      <xdr:col>14</xdr:col>
      <xdr:colOff>425825</xdr:colOff>
      <xdr:row>2</xdr:row>
      <xdr:rowOff>78440</xdr:rowOff>
    </xdr:from>
    <xdr:to>
      <xdr:col>23</xdr:col>
      <xdr:colOff>347382</xdr:colOff>
      <xdr:row>11</xdr:row>
      <xdr:rowOff>186015</xdr:rowOff>
    </xdr:to>
    <xdr:sp macro="" textlink="">
      <xdr:nvSpPr>
        <xdr:cNvPr id="61" name="Rectangle: Rounded Corners 60">
          <a:extLst>
            <a:ext uri="{FF2B5EF4-FFF2-40B4-BE49-F238E27FC236}">
              <a16:creationId xmlns:a16="http://schemas.microsoft.com/office/drawing/2014/main" id="{E56C85C3-AD24-B3B8-04C8-8FE4CB8410E4}"/>
            </a:ext>
          </a:extLst>
        </xdr:cNvPr>
        <xdr:cNvSpPr/>
      </xdr:nvSpPr>
      <xdr:spPr>
        <a:xfrm>
          <a:off x="8897472" y="459440"/>
          <a:ext cx="5367616" cy="1822075"/>
        </a:xfrm>
        <a:prstGeom prst="roundRect">
          <a:avLst>
            <a:gd name="adj" fmla="val 5556"/>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mc:AlternateContent xmlns:mc="http://schemas.openxmlformats.org/markup-compatibility/2006">
    <mc:Choice xmlns:a14="http://schemas.microsoft.com/office/drawing/2010/main" Requires="a14">
      <xdr:twoCellAnchor editAs="oneCell">
        <xdr:from>
          <xdr:col>15</xdr:col>
          <xdr:colOff>9525</xdr:colOff>
          <xdr:row>2</xdr:row>
          <xdr:rowOff>53227</xdr:rowOff>
        </xdr:from>
        <xdr:to>
          <xdr:col>16</xdr:col>
          <xdr:colOff>371475</xdr:colOff>
          <xdr:row>3</xdr:row>
          <xdr:rowOff>129427</xdr:rowOff>
        </xdr:to>
        <xdr:sp macro="" textlink="">
          <xdr:nvSpPr>
            <xdr:cNvPr id="2054" name="Option Button 6" hidden="1">
              <a:extLst>
                <a:ext uri="{63B3BB69-23CF-44E3-9099-C40C66FF867C}">
                  <a14:compatExt spid="_x0000_s2054"/>
                </a:ext>
                <a:ext uri="{FF2B5EF4-FFF2-40B4-BE49-F238E27FC236}">
                  <a16:creationId xmlns:a16="http://schemas.microsoft.com/office/drawing/2014/main" id="{00000000-0008-0000-0200-000006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GB" sz="800" b="0" i="0" u="none" strike="noStrike" baseline="0">
                  <a:solidFill>
                    <a:srgbClr val="000000"/>
                  </a:solidFill>
                  <a:latin typeface="Segoe UI"/>
                  <a:cs typeface="Segoe UI"/>
                </a:rPr>
                <a:t>Revenue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447675</xdr:colOff>
          <xdr:row>2</xdr:row>
          <xdr:rowOff>53227</xdr:rowOff>
        </xdr:from>
        <xdr:to>
          <xdr:col>18</xdr:col>
          <xdr:colOff>209550</xdr:colOff>
          <xdr:row>3</xdr:row>
          <xdr:rowOff>129427</xdr:rowOff>
        </xdr:to>
        <xdr:sp macro="" textlink="">
          <xdr:nvSpPr>
            <xdr:cNvPr id="2055" name="Option Button 7" hidden="1">
              <a:extLst>
                <a:ext uri="{63B3BB69-23CF-44E3-9099-C40C66FF867C}">
                  <a14:compatExt spid="_x0000_s2055"/>
                </a:ext>
                <a:ext uri="{FF2B5EF4-FFF2-40B4-BE49-F238E27FC236}">
                  <a16:creationId xmlns:a16="http://schemas.microsoft.com/office/drawing/2014/main" id="{00000000-0008-0000-0200-000007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GB" sz="800" b="0" i="0" u="none" strike="noStrike" baseline="0">
                  <a:solidFill>
                    <a:srgbClr val="000000"/>
                  </a:solidFill>
                  <a:latin typeface="Segoe UI"/>
                  <a:cs typeface="Segoe UI"/>
                </a:rPr>
                <a:t>Profit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285750</xdr:colOff>
          <xdr:row>2</xdr:row>
          <xdr:rowOff>53227</xdr:rowOff>
        </xdr:from>
        <xdr:to>
          <xdr:col>20</xdr:col>
          <xdr:colOff>47625</xdr:colOff>
          <xdr:row>3</xdr:row>
          <xdr:rowOff>129427</xdr:rowOff>
        </xdr:to>
        <xdr:sp macro="" textlink="">
          <xdr:nvSpPr>
            <xdr:cNvPr id="2056" name="Option Button 8" hidden="1">
              <a:extLst>
                <a:ext uri="{63B3BB69-23CF-44E3-9099-C40C66FF867C}">
                  <a14:compatExt spid="_x0000_s2056"/>
                </a:ext>
                <a:ext uri="{FF2B5EF4-FFF2-40B4-BE49-F238E27FC236}">
                  <a16:creationId xmlns:a16="http://schemas.microsoft.com/office/drawing/2014/main" id="{00000000-0008-0000-0200-000008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GB" sz="800" b="0" i="0" u="none" strike="noStrike" baseline="0">
                  <a:solidFill>
                    <a:srgbClr val="000000"/>
                  </a:solidFill>
                  <a:latin typeface="Segoe UI"/>
                  <a:cs typeface="Segoe UI"/>
                </a:rPr>
                <a:t>Transaction</a:t>
              </a:r>
            </a:p>
          </xdr:txBody>
        </xdr:sp>
        <xdr:clientData/>
      </xdr:twoCellAnchor>
    </mc:Choice>
    <mc:Fallback/>
  </mc:AlternateContent>
  <xdr:twoCellAnchor>
    <xdr:from>
      <xdr:col>15</xdr:col>
      <xdr:colOff>168089</xdr:colOff>
      <xdr:row>4</xdr:row>
      <xdr:rowOff>78440</xdr:rowOff>
    </xdr:from>
    <xdr:to>
      <xdr:col>23</xdr:col>
      <xdr:colOff>212912</xdr:colOff>
      <xdr:row>11</xdr:row>
      <xdr:rowOff>33618</xdr:rowOff>
    </xdr:to>
    <xdr:graphicFrame macro="">
      <xdr:nvGraphicFramePr>
        <xdr:cNvPr id="2048" name="Chart 2047">
          <a:extLst>
            <a:ext uri="{FF2B5EF4-FFF2-40B4-BE49-F238E27FC236}">
              <a16:creationId xmlns:a16="http://schemas.microsoft.com/office/drawing/2014/main" id="{EA1D995A-B47A-4D32-8FAD-B11C2345A3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16</xdr:col>
      <xdr:colOff>358589</xdr:colOff>
      <xdr:row>9</xdr:row>
      <xdr:rowOff>145675</xdr:rowOff>
    </xdr:from>
    <xdr:to>
      <xdr:col>22</xdr:col>
      <xdr:colOff>582707</xdr:colOff>
      <xdr:row>11</xdr:row>
      <xdr:rowOff>156881</xdr:rowOff>
    </xdr:to>
    <mc:AlternateContent xmlns:mc="http://schemas.openxmlformats.org/markup-compatibility/2006">
      <mc:Choice xmlns:a14="http://schemas.microsoft.com/office/drawing/2010/main" Requires="a14">
        <xdr:graphicFrame macro="">
          <xdr:nvGraphicFramePr>
            <xdr:cNvPr id="2065" name="Year">
              <a:extLst>
                <a:ext uri="{FF2B5EF4-FFF2-40B4-BE49-F238E27FC236}">
                  <a16:creationId xmlns:a16="http://schemas.microsoft.com/office/drawing/2014/main" id="{70815C26-F6CC-4FB0-B0F2-201BC464E6D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0074089" y="1860175"/>
              <a:ext cx="3867431" cy="39220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524436</xdr:colOff>
      <xdr:row>3</xdr:row>
      <xdr:rowOff>13446</xdr:rowOff>
    </xdr:from>
    <xdr:to>
      <xdr:col>16</xdr:col>
      <xdr:colOff>179294</xdr:colOff>
      <xdr:row>5</xdr:row>
      <xdr:rowOff>22411</xdr:rowOff>
    </xdr:to>
    <xdr:sp macro="" textlink="'Sales Analysis'!B32">
      <xdr:nvSpPr>
        <xdr:cNvPr id="2066" name="TextBox 2065">
          <a:extLst>
            <a:ext uri="{FF2B5EF4-FFF2-40B4-BE49-F238E27FC236}">
              <a16:creationId xmlns:a16="http://schemas.microsoft.com/office/drawing/2014/main" id="{1B8069CA-72ED-D53A-77D2-27CDF63C9127}"/>
            </a:ext>
          </a:extLst>
        </xdr:cNvPr>
        <xdr:cNvSpPr txBox="1"/>
      </xdr:nvSpPr>
      <xdr:spPr>
        <a:xfrm>
          <a:off x="8996083" y="584946"/>
          <a:ext cx="865093" cy="3899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5A5DEF92-6445-40C0-A786-DA9121C3E4F4}" type="TxLink">
            <a:rPr lang="en-US" sz="1600" b="1" i="0" u="none" strike="noStrike">
              <a:solidFill>
                <a:srgbClr val="04BFBF"/>
              </a:solidFill>
              <a:latin typeface="Aptos Narrow"/>
            </a:rPr>
            <a:pPr algn="l"/>
            <a:t>67.0%</a:t>
          </a:fld>
          <a:endParaRPr lang="en-US" sz="2000" b="1" i="0" u="none" strike="noStrike">
            <a:solidFill>
              <a:srgbClr val="04BFBF"/>
            </a:solidFill>
            <a:latin typeface="Arial Black" panose="020B0A04020102020204" pitchFamily="34" charset="0"/>
          </a:endParaRPr>
        </a:p>
      </xdr:txBody>
    </xdr:sp>
    <xdr:clientData/>
  </xdr:twoCellAnchor>
  <xdr:twoCellAnchor>
    <xdr:from>
      <xdr:col>14</xdr:col>
      <xdr:colOff>515470</xdr:colOff>
      <xdr:row>4</xdr:row>
      <xdr:rowOff>20172</xdr:rowOff>
    </xdr:from>
    <xdr:to>
      <xdr:col>19</xdr:col>
      <xdr:colOff>268941</xdr:colOff>
      <xdr:row>5</xdr:row>
      <xdr:rowOff>156884</xdr:rowOff>
    </xdr:to>
    <xdr:sp macro="" textlink="'Sales Analysis'!D31">
      <xdr:nvSpPr>
        <xdr:cNvPr id="2067" name="TextBox 2066">
          <a:extLst>
            <a:ext uri="{FF2B5EF4-FFF2-40B4-BE49-F238E27FC236}">
              <a16:creationId xmlns:a16="http://schemas.microsoft.com/office/drawing/2014/main" id="{45754913-496E-8B82-DD38-E76C28473BCA}"/>
            </a:ext>
          </a:extLst>
        </xdr:cNvPr>
        <xdr:cNvSpPr txBox="1"/>
      </xdr:nvSpPr>
      <xdr:spPr>
        <a:xfrm>
          <a:off x="8987117" y="782172"/>
          <a:ext cx="2779059" cy="3272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FE706C40-2F6A-4B36-A771-4A9319B089C6}" type="TxLink">
            <a:rPr lang="en-US" sz="1000" b="1" i="0" u="none" strike="noStrike">
              <a:solidFill>
                <a:srgbClr val="000000"/>
              </a:solidFill>
              <a:latin typeface="Aptos Narrow"/>
            </a:rPr>
            <a:pPr algn="l"/>
            <a:t>of  Revenue came from the highlighted years</a:t>
          </a:fld>
          <a:endParaRPr lang="en-US" sz="1000" b="1" i="0" u="none" strike="noStrike">
            <a:solidFill>
              <a:srgbClr val="04BFBF"/>
            </a:solidFill>
            <a:latin typeface="Arial Black" panose="020B0A04020102020204" pitchFamily="34" charset="0"/>
          </a:endParaRPr>
        </a:p>
      </xdr:txBody>
    </xdr:sp>
    <xdr:clientData/>
  </xdr:twoCellAnchor>
  <xdr:twoCellAnchor>
    <xdr:from>
      <xdr:col>14</xdr:col>
      <xdr:colOff>515471</xdr:colOff>
      <xdr:row>5</xdr:row>
      <xdr:rowOff>31374</xdr:rowOff>
    </xdr:from>
    <xdr:to>
      <xdr:col>16</xdr:col>
      <xdr:colOff>85164</xdr:colOff>
      <xdr:row>7</xdr:row>
      <xdr:rowOff>40339</xdr:rowOff>
    </xdr:to>
    <xdr:sp macro="" textlink="'Sales Analysis'!D22">
      <xdr:nvSpPr>
        <xdr:cNvPr id="2068" name="TextBox 2067">
          <a:extLst>
            <a:ext uri="{FF2B5EF4-FFF2-40B4-BE49-F238E27FC236}">
              <a16:creationId xmlns:a16="http://schemas.microsoft.com/office/drawing/2014/main" id="{B67D2594-BF65-0FB1-29C5-9465361593E8}"/>
            </a:ext>
          </a:extLst>
        </xdr:cNvPr>
        <xdr:cNvSpPr txBox="1"/>
      </xdr:nvSpPr>
      <xdr:spPr>
        <a:xfrm>
          <a:off x="8987118" y="983874"/>
          <a:ext cx="779928" cy="3899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61D1C979-2B52-4138-B8EA-1CDB50ECAC3C}" type="TxLink">
            <a:rPr lang="en-US" sz="1100" b="0" i="0" u="none" strike="noStrike">
              <a:solidFill>
                <a:srgbClr val="000000"/>
              </a:solidFill>
              <a:latin typeface="Aptos Narrow"/>
            </a:rPr>
            <a:pPr algn="l"/>
            <a:t>10,134,283</a:t>
          </a:fld>
          <a:endParaRPr lang="en-US" sz="2000" b="0" i="0" u="none" strike="noStrike">
            <a:solidFill>
              <a:srgbClr val="04BFBF"/>
            </a:solidFill>
            <a:latin typeface="Arial Black" panose="020B0A04020102020204" pitchFamily="34" charset="0"/>
          </a:endParaRPr>
        </a:p>
      </xdr:txBody>
    </xdr:sp>
    <xdr:clientData/>
  </xdr:twoCellAnchor>
  <xdr:twoCellAnchor>
    <xdr:from>
      <xdr:col>14</xdr:col>
      <xdr:colOff>515472</xdr:colOff>
      <xdr:row>6</xdr:row>
      <xdr:rowOff>67234</xdr:rowOff>
    </xdr:from>
    <xdr:to>
      <xdr:col>17</xdr:col>
      <xdr:colOff>118781</xdr:colOff>
      <xdr:row>7</xdr:row>
      <xdr:rowOff>62752</xdr:rowOff>
    </xdr:to>
    <xdr:sp macro="" textlink="'Sales Analysis'!D21">
      <xdr:nvSpPr>
        <xdr:cNvPr id="2069" name="TextBox 2068">
          <a:extLst>
            <a:ext uri="{FF2B5EF4-FFF2-40B4-BE49-F238E27FC236}">
              <a16:creationId xmlns:a16="http://schemas.microsoft.com/office/drawing/2014/main" id="{A7BB0EF5-E328-A09F-AA25-79EEBDC1C53C}"/>
            </a:ext>
          </a:extLst>
        </xdr:cNvPr>
        <xdr:cNvSpPr txBox="1"/>
      </xdr:nvSpPr>
      <xdr:spPr>
        <a:xfrm>
          <a:off x="8987119" y="1210234"/>
          <a:ext cx="1418662" cy="186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1E7F1816-17D0-4E66-A6A7-1D4617400981}" type="TxLink">
            <a:rPr lang="en-US" sz="1000" b="1" i="0" u="none" strike="noStrike">
              <a:solidFill>
                <a:srgbClr val="000000"/>
              </a:solidFill>
              <a:latin typeface="Aptos Narrow"/>
            </a:rPr>
            <a:pPr algn="l"/>
            <a:t>Average  Profit</a:t>
          </a:fld>
          <a:endParaRPr lang="en-US" sz="800" b="1" i="0" u="none" strike="noStrike">
            <a:solidFill>
              <a:srgbClr val="04BFBF"/>
            </a:solidFill>
            <a:latin typeface="Arial Black" panose="020B0A04020102020204" pitchFamily="34" charset="0"/>
          </a:endParaRPr>
        </a:p>
      </xdr:txBody>
    </xdr:sp>
    <xdr:clientData/>
  </xdr:twoCellAnchor>
  <xdr:twoCellAnchor>
    <xdr:from>
      <xdr:col>15</xdr:col>
      <xdr:colOff>0</xdr:colOff>
      <xdr:row>7</xdr:row>
      <xdr:rowOff>89646</xdr:rowOff>
    </xdr:from>
    <xdr:to>
      <xdr:col>15</xdr:col>
      <xdr:colOff>336177</xdr:colOff>
      <xdr:row>7</xdr:row>
      <xdr:rowOff>89646</xdr:rowOff>
    </xdr:to>
    <xdr:cxnSp macro="">
      <xdr:nvCxnSpPr>
        <xdr:cNvPr id="2071" name="Straight Connector 2070">
          <a:extLst>
            <a:ext uri="{FF2B5EF4-FFF2-40B4-BE49-F238E27FC236}">
              <a16:creationId xmlns:a16="http://schemas.microsoft.com/office/drawing/2014/main" id="{3C4A3DF0-FAC6-1851-986E-DC5E3BD45DA0}"/>
            </a:ext>
          </a:extLst>
        </xdr:cNvPr>
        <xdr:cNvCxnSpPr/>
      </xdr:nvCxnSpPr>
      <xdr:spPr>
        <a:xfrm>
          <a:off x="9076765" y="1423146"/>
          <a:ext cx="336177" cy="0"/>
        </a:xfrm>
        <a:prstGeom prst="line">
          <a:avLst/>
        </a:prstGeom>
        <a:ln w="12700">
          <a:solidFill>
            <a:schemeClr val="bg1">
              <a:lumMod val="8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116542</xdr:colOff>
      <xdr:row>8</xdr:row>
      <xdr:rowOff>179291</xdr:rowOff>
    </xdr:from>
    <xdr:to>
      <xdr:col>4</xdr:col>
      <xdr:colOff>212911</xdr:colOff>
      <xdr:row>10</xdr:row>
      <xdr:rowOff>33614</xdr:rowOff>
    </xdr:to>
    <xdr:sp macro="" textlink="">
      <xdr:nvSpPr>
        <xdr:cNvPr id="2073" name="Rectangle: Rounded Corners 2072">
          <a:extLst>
            <a:ext uri="{FF2B5EF4-FFF2-40B4-BE49-F238E27FC236}">
              <a16:creationId xmlns:a16="http://schemas.microsoft.com/office/drawing/2014/main" id="{3C3A0D87-3005-2E0F-D869-A4A7C5527DA7}"/>
            </a:ext>
          </a:extLst>
        </xdr:cNvPr>
        <xdr:cNvSpPr/>
      </xdr:nvSpPr>
      <xdr:spPr>
        <a:xfrm>
          <a:off x="1931895" y="1703291"/>
          <a:ext cx="701487" cy="235323"/>
        </a:xfrm>
        <a:prstGeom prst="roundRect">
          <a:avLst>
            <a:gd name="adj" fmla="val 5556"/>
          </a:avLst>
        </a:prstGeom>
        <a:solidFill>
          <a:schemeClr val="bg1">
            <a:lumMod val="85000"/>
          </a:schemeClr>
        </a:solidFill>
        <a:ln>
          <a:noFill/>
        </a:ln>
        <a:effectLst>
          <a:outerShdw blurRad="1905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347385</xdr:colOff>
      <xdr:row>8</xdr:row>
      <xdr:rowOff>179291</xdr:rowOff>
    </xdr:from>
    <xdr:to>
      <xdr:col>6</xdr:col>
      <xdr:colOff>443754</xdr:colOff>
      <xdr:row>10</xdr:row>
      <xdr:rowOff>33614</xdr:rowOff>
    </xdr:to>
    <xdr:sp macro="" textlink="">
      <xdr:nvSpPr>
        <xdr:cNvPr id="2074" name="Rectangle: Rounded Corners 2073">
          <a:extLst>
            <a:ext uri="{FF2B5EF4-FFF2-40B4-BE49-F238E27FC236}">
              <a16:creationId xmlns:a16="http://schemas.microsoft.com/office/drawing/2014/main" id="{74847054-7224-57F7-14C4-827642F8200F}"/>
            </a:ext>
          </a:extLst>
        </xdr:cNvPr>
        <xdr:cNvSpPr/>
      </xdr:nvSpPr>
      <xdr:spPr>
        <a:xfrm>
          <a:off x="3372973" y="1703291"/>
          <a:ext cx="701487" cy="235323"/>
        </a:xfrm>
        <a:prstGeom prst="roundRect">
          <a:avLst>
            <a:gd name="adj" fmla="val 5556"/>
          </a:avLst>
        </a:prstGeom>
        <a:solidFill>
          <a:schemeClr val="bg1">
            <a:lumMod val="85000"/>
          </a:schemeClr>
        </a:solidFill>
        <a:ln>
          <a:noFill/>
        </a:ln>
        <a:effectLst>
          <a:outerShdw blurRad="1905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578227</xdr:colOff>
      <xdr:row>8</xdr:row>
      <xdr:rowOff>179291</xdr:rowOff>
    </xdr:from>
    <xdr:to>
      <xdr:col>9</xdr:col>
      <xdr:colOff>69479</xdr:colOff>
      <xdr:row>10</xdr:row>
      <xdr:rowOff>33614</xdr:rowOff>
    </xdr:to>
    <xdr:sp macro="" textlink="">
      <xdr:nvSpPr>
        <xdr:cNvPr id="2075" name="Rectangle: Rounded Corners 2074">
          <a:extLst>
            <a:ext uri="{FF2B5EF4-FFF2-40B4-BE49-F238E27FC236}">
              <a16:creationId xmlns:a16="http://schemas.microsoft.com/office/drawing/2014/main" id="{2FF8A185-4C97-A5A1-08E5-FB407FEF2C10}"/>
            </a:ext>
          </a:extLst>
        </xdr:cNvPr>
        <xdr:cNvSpPr/>
      </xdr:nvSpPr>
      <xdr:spPr>
        <a:xfrm>
          <a:off x="4814051" y="1703291"/>
          <a:ext cx="701487" cy="235323"/>
        </a:xfrm>
        <a:prstGeom prst="roundRect">
          <a:avLst>
            <a:gd name="adj" fmla="val 5556"/>
          </a:avLst>
        </a:prstGeom>
        <a:solidFill>
          <a:schemeClr val="bg1">
            <a:lumMod val="85000"/>
          </a:schemeClr>
        </a:solidFill>
        <a:ln>
          <a:noFill/>
        </a:ln>
        <a:effectLst>
          <a:outerShdw blurRad="1905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203953</xdr:colOff>
      <xdr:row>8</xdr:row>
      <xdr:rowOff>179291</xdr:rowOff>
    </xdr:from>
    <xdr:to>
      <xdr:col>11</xdr:col>
      <xdr:colOff>300322</xdr:colOff>
      <xdr:row>10</xdr:row>
      <xdr:rowOff>33614</xdr:rowOff>
    </xdr:to>
    <xdr:sp macro="" textlink="">
      <xdr:nvSpPr>
        <xdr:cNvPr id="2076" name="Rectangle: Rounded Corners 2075">
          <a:extLst>
            <a:ext uri="{FF2B5EF4-FFF2-40B4-BE49-F238E27FC236}">
              <a16:creationId xmlns:a16="http://schemas.microsoft.com/office/drawing/2014/main" id="{BEA63BBA-7153-362A-D4A0-251D58DCE493}"/>
            </a:ext>
          </a:extLst>
        </xdr:cNvPr>
        <xdr:cNvSpPr/>
      </xdr:nvSpPr>
      <xdr:spPr>
        <a:xfrm>
          <a:off x="6255129" y="1703291"/>
          <a:ext cx="701487" cy="235323"/>
        </a:xfrm>
        <a:prstGeom prst="roundRect">
          <a:avLst>
            <a:gd name="adj" fmla="val 5556"/>
          </a:avLst>
        </a:prstGeom>
        <a:solidFill>
          <a:schemeClr val="bg1">
            <a:lumMod val="85000"/>
          </a:schemeClr>
        </a:solidFill>
        <a:ln>
          <a:noFill/>
        </a:ln>
        <a:effectLst>
          <a:outerShdw blurRad="1905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8</xdr:col>
      <xdr:colOff>0</xdr:colOff>
      <xdr:row>8</xdr:row>
      <xdr:rowOff>179294</xdr:rowOff>
    </xdr:from>
    <xdr:to>
      <xdr:col>8</xdr:col>
      <xdr:colOff>605117</xdr:colOff>
      <xdr:row>10</xdr:row>
      <xdr:rowOff>0</xdr:rowOff>
    </xdr:to>
    <xdr:sp macro="" textlink="'Sales Analysis'!AH13">
      <xdr:nvSpPr>
        <xdr:cNvPr id="2077" name="TextBox 2076">
          <a:extLst>
            <a:ext uri="{FF2B5EF4-FFF2-40B4-BE49-F238E27FC236}">
              <a16:creationId xmlns:a16="http://schemas.microsoft.com/office/drawing/2014/main" id="{F4C9FDA4-1132-2260-9E12-62B003309554}"/>
            </a:ext>
          </a:extLst>
        </xdr:cNvPr>
        <xdr:cNvSpPr txBox="1"/>
      </xdr:nvSpPr>
      <xdr:spPr>
        <a:xfrm>
          <a:off x="4840941" y="1703294"/>
          <a:ext cx="605117" cy="2017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AE0BE93-A771-4C82-B1A2-E479FEC5FFF6}" type="TxLink">
            <a:rPr lang="en-US" sz="1100" b="1" i="0" u="none" strike="noStrike">
              <a:solidFill>
                <a:srgbClr val="000000"/>
              </a:solidFill>
              <a:latin typeface="Aptos Narrow"/>
              <a:ea typeface="+mn-ea"/>
              <a:cs typeface="+mn-cs"/>
            </a:rPr>
            <a:pPr marL="0" indent="0" algn="ctr"/>
            <a:t>-100.00%</a:t>
          </a:fld>
          <a:endParaRPr lang="en-US" sz="1100" b="1" i="0" u="none" strike="noStrike">
            <a:solidFill>
              <a:srgbClr val="000000"/>
            </a:solidFill>
            <a:latin typeface="Aptos Narrow"/>
            <a:ea typeface="+mn-ea"/>
            <a:cs typeface="+mn-cs"/>
          </a:endParaRPr>
        </a:p>
      </xdr:txBody>
    </xdr:sp>
    <xdr:clientData/>
  </xdr:twoCellAnchor>
  <xdr:twoCellAnchor>
    <xdr:from>
      <xdr:col>5</xdr:col>
      <xdr:colOff>398930</xdr:colOff>
      <xdr:row>8</xdr:row>
      <xdr:rowOff>174812</xdr:rowOff>
    </xdr:from>
    <xdr:to>
      <xdr:col>6</xdr:col>
      <xdr:colOff>398929</xdr:colOff>
      <xdr:row>9</xdr:row>
      <xdr:rowOff>186018</xdr:rowOff>
    </xdr:to>
    <xdr:sp macro="" textlink="'Sales Analysis'!AH21">
      <xdr:nvSpPr>
        <xdr:cNvPr id="2078" name="TextBox 2077">
          <a:extLst>
            <a:ext uri="{FF2B5EF4-FFF2-40B4-BE49-F238E27FC236}">
              <a16:creationId xmlns:a16="http://schemas.microsoft.com/office/drawing/2014/main" id="{2372C34A-F419-BDBE-1311-7B84B8D6AE58}"/>
            </a:ext>
          </a:extLst>
        </xdr:cNvPr>
        <xdr:cNvSpPr txBox="1"/>
      </xdr:nvSpPr>
      <xdr:spPr>
        <a:xfrm>
          <a:off x="3424518" y="1698812"/>
          <a:ext cx="605117" cy="2017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11626BC-5E0A-4B62-9EBA-1702BB9D6C49}" type="TxLink">
            <a:rPr lang="en-US" sz="1100" b="1" i="0" u="none" strike="noStrike">
              <a:solidFill>
                <a:srgbClr val="000000"/>
              </a:solidFill>
              <a:latin typeface="Aptos Narrow"/>
            </a:rPr>
            <a:pPr algn="ctr"/>
            <a:t>-100.00%</a:t>
          </a:fld>
          <a:endParaRPr lang="en-US" sz="1400" b="1" i="0" u="none" strike="noStrike">
            <a:solidFill>
              <a:srgbClr val="000000"/>
            </a:solidFill>
            <a:latin typeface="Arial Black" panose="020B0A04020102020204" pitchFamily="34" charset="0"/>
          </a:endParaRPr>
        </a:p>
      </xdr:txBody>
    </xdr:sp>
    <xdr:clientData/>
  </xdr:twoCellAnchor>
  <xdr:twoCellAnchor>
    <xdr:from>
      <xdr:col>3</xdr:col>
      <xdr:colOff>136712</xdr:colOff>
      <xdr:row>8</xdr:row>
      <xdr:rowOff>170329</xdr:rowOff>
    </xdr:from>
    <xdr:to>
      <xdr:col>4</xdr:col>
      <xdr:colOff>136711</xdr:colOff>
      <xdr:row>9</xdr:row>
      <xdr:rowOff>181535</xdr:rowOff>
    </xdr:to>
    <xdr:sp macro="" textlink="'Sales Analysis'!AH29">
      <xdr:nvSpPr>
        <xdr:cNvPr id="2079" name="TextBox 2078">
          <a:extLst>
            <a:ext uri="{FF2B5EF4-FFF2-40B4-BE49-F238E27FC236}">
              <a16:creationId xmlns:a16="http://schemas.microsoft.com/office/drawing/2014/main" id="{E5D08ED4-5EBA-2B4A-7665-37C860EAC5FF}"/>
            </a:ext>
          </a:extLst>
        </xdr:cNvPr>
        <xdr:cNvSpPr txBox="1"/>
      </xdr:nvSpPr>
      <xdr:spPr>
        <a:xfrm>
          <a:off x="1952065" y="1694329"/>
          <a:ext cx="605117" cy="2017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541D703-7772-47C8-AB3B-D3BE964433A9}" type="TxLink">
            <a:rPr lang="en-US" sz="1100" b="1" i="0" u="none" strike="noStrike">
              <a:solidFill>
                <a:srgbClr val="000000"/>
              </a:solidFill>
              <a:latin typeface="Aptos Narrow"/>
              <a:ea typeface="+mn-ea"/>
              <a:cs typeface="+mn-cs"/>
            </a:rPr>
            <a:pPr marL="0" indent="0" algn="ctr"/>
            <a:t>-100.00%</a:t>
          </a:fld>
          <a:endParaRPr lang="en-US" sz="1100" b="1" i="0" u="none" strike="noStrike">
            <a:solidFill>
              <a:srgbClr val="000000"/>
            </a:solidFill>
            <a:latin typeface="Aptos Narrow"/>
            <a:ea typeface="+mn-ea"/>
            <a:cs typeface="+mn-cs"/>
          </a:endParaRPr>
        </a:p>
      </xdr:txBody>
    </xdr:sp>
    <xdr:clientData/>
  </xdr:twoCellAnchor>
  <xdr:twoCellAnchor>
    <xdr:from>
      <xdr:col>12</xdr:col>
      <xdr:colOff>445999</xdr:colOff>
      <xdr:row>7</xdr:row>
      <xdr:rowOff>85162</xdr:rowOff>
    </xdr:from>
    <xdr:to>
      <xdr:col>13</xdr:col>
      <xdr:colOff>542369</xdr:colOff>
      <xdr:row>8</xdr:row>
      <xdr:rowOff>129985</xdr:rowOff>
    </xdr:to>
    <xdr:sp macro="" textlink="">
      <xdr:nvSpPr>
        <xdr:cNvPr id="2080" name="Rectangle: Rounded Corners 2079">
          <a:extLst>
            <a:ext uri="{FF2B5EF4-FFF2-40B4-BE49-F238E27FC236}">
              <a16:creationId xmlns:a16="http://schemas.microsoft.com/office/drawing/2014/main" id="{BE183A6A-5D89-9BBA-08D6-49EBFEB82513}"/>
            </a:ext>
          </a:extLst>
        </xdr:cNvPr>
        <xdr:cNvSpPr/>
      </xdr:nvSpPr>
      <xdr:spPr>
        <a:xfrm>
          <a:off x="7707411" y="1418662"/>
          <a:ext cx="701487" cy="235323"/>
        </a:xfrm>
        <a:prstGeom prst="roundRect">
          <a:avLst>
            <a:gd name="adj" fmla="val 5556"/>
          </a:avLst>
        </a:prstGeom>
        <a:solidFill>
          <a:schemeClr val="bg1">
            <a:lumMod val="85000"/>
          </a:schemeClr>
        </a:solidFill>
        <a:ln>
          <a:noFill/>
        </a:ln>
        <a:effectLst>
          <a:outerShdw blurRad="1905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b="1"/>
        </a:p>
      </xdr:txBody>
    </xdr:sp>
    <xdr:clientData/>
  </xdr:twoCellAnchor>
  <xdr:twoCellAnchor>
    <xdr:from>
      <xdr:col>12</xdr:col>
      <xdr:colOff>477370</xdr:colOff>
      <xdr:row>7</xdr:row>
      <xdr:rowOff>96370</xdr:rowOff>
    </xdr:from>
    <xdr:to>
      <xdr:col>13</xdr:col>
      <xdr:colOff>477370</xdr:colOff>
      <xdr:row>8</xdr:row>
      <xdr:rowOff>107576</xdr:rowOff>
    </xdr:to>
    <xdr:sp macro="" textlink="'Sales Analysis'!AH37">
      <xdr:nvSpPr>
        <xdr:cNvPr id="2081" name="TextBox 2080">
          <a:extLst>
            <a:ext uri="{FF2B5EF4-FFF2-40B4-BE49-F238E27FC236}">
              <a16:creationId xmlns:a16="http://schemas.microsoft.com/office/drawing/2014/main" id="{7FC6D268-7430-159E-9ACF-FA55E3C3A4C6}"/>
            </a:ext>
          </a:extLst>
        </xdr:cNvPr>
        <xdr:cNvSpPr txBox="1"/>
      </xdr:nvSpPr>
      <xdr:spPr>
        <a:xfrm>
          <a:off x="7738782" y="1429870"/>
          <a:ext cx="605117" cy="2017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8F09854-24D6-430F-BFE5-9F2515BDEFA2}" type="TxLink">
            <a:rPr lang="en-US" sz="1100" b="1" i="0" u="none" strike="noStrike">
              <a:solidFill>
                <a:srgbClr val="000000"/>
              </a:solidFill>
              <a:latin typeface="Aptos Narrow"/>
            </a:rPr>
            <a:pPr algn="ctr"/>
            <a:t>-100.00%</a:t>
          </a:fld>
          <a:endParaRPr lang="en-US" sz="1400" b="1" i="0" u="none" strike="noStrike">
            <a:solidFill>
              <a:srgbClr val="000000"/>
            </a:solidFill>
            <a:latin typeface="Arial Black" panose="020B0A04020102020204" pitchFamily="34" charset="0"/>
          </a:endParaRPr>
        </a:p>
      </xdr:txBody>
    </xdr:sp>
    <xdr:clientData/>
  </xdr:twoCellAnchor>
  <xdr:twoCellAnchor>
    <xdr:from>
      <xdr:col>10</xdr:col>
      <xdr:colOff>219636</xdr:colOff>
      <xdr:row>9</xdr:row>
      <xdr:rowOff>6723</xdr:rowOff>
    </xdr:from>
    <xdr:to>
      <xdr:col>11</xdr:col>
      <xdr:colOff>219635</xdr:colOff>
      <xdr:row>10</xdr:row>
      <xdr:rowOff>17929</xdr:rowOff>
    </xdr:to>
    <xdr:sp macro="" textlink="'Sales Analysis'!AH45">
      <xdr:nvSpPr>
        <xdr:cNvPr id="2082" name="TextBox 2081">
          <a:extLst>
            <a:ext uri="{FF2B5EF4-FFF2-40B4-BE49-F238E27FC236}">
              <a16:creationId xmlns:a16="http://schemas.microsoft.com/office/drawing/2014/main" id="{841DD421-A88B-D1B1-C9C1-885CA62076F6}"/>
            </a:ext>
          </a:extLst>
        </xdr:cNvPr>
        <xdr:cNvSpPr txBox="1"/>
      </xdr:nvSpPr>
      <xdr:spPr>
        <a:xfrm>
          <a:off x="6270812" y="1721223"/>
          <a:ext cx="605117" cy="2017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60E1503-5BB8-471B-83AB-B92D01D66D1F}" type="TxLink">
            <a:rPr lang="en-US" sz="1100" b="1" i="0" u="none" strike="noStrike">
              <a:solidFill>
                <a:srgbClr val="000000"/>
              </a:solidFill>
              <a:latin typeface="Aptos Narrow"/>
              <a:ea typeface="+mn-ea"/>
              <a:cs typeface="+mn-cs"/>
            </a:rPr>
            <a:pPr marL="0" indent="0" algn="ctr"/>
            <a:t>-100.00%</a:t>
          </a:fld>
          <a:endParaRPr lang="en-US" sz="1100" b="1" i="0" u="none" strike="noStrike">
            <a:solidFill>
              <a:srgbClr val="000000"/>
            </a:solidFill>
            <a:latin typeface="Aptos Narrow"/>
            <a:ea typeface="+mn-ea"/>
            <a:cs typeface="+mn-cs"/>
          </a:endParaRPr>
        </a:p>
      </xdr:txBody>
    </xdr:sp>
    <xdr:clientData/>
  </xdr:twoCellAnchor>
  <xdr:twoCellAnchor>
    <xdr:from>
      <xdr:col>0</xdr:col>
      <xdr:colOff>392207</xdr:colOff>
      <xdr:row>7</xdr:row>
      <xdr:rowOff>51543</xdr:rowOff>
    </xdr:from>
    <xdr:to>
      <xdr:col>1</xdr:col>
      <xdr:colOff>488576</xdr:colOff>
      <xdr:row>8</xdr:row>
      <xdr:rowOff>96366</xdr:rowOff>
    </xdr:to>
    <xdr:sp macro="" textlink="">
      <xdr:nvSpPr>
        <xdr:cNvPr id="2083" name="Rectangle: Rounded Corners 2082">
          <a:extLst>
            <a:ext uri="{FF2B5EF4-FFF2-40B4-BE49-F238E27FC236}">
              <a16:creationId xmlns:a16="http://schemas.microsoft.com/office/drawing/2014/main" id="{0BAD8032-38C6-7041-879F-03A077921C17}"/>
            </a:ext>
          </a:extLst>
        </xdr:cNvPr>
        <xdr:cNvSpPr/>
      </xdr:nvSpPr>
      <xdr:spPr>
        <a:xfrm>
          <a:off x="392207" y="1385043"/>
          <a:ext cx="701487" cy="235323"/>
        </a:xfrm>
        <a:prstGeom prst="roundRect">
          <a:avLst>
            <a:gd name="adj" fmla="val 5556"/>
          </a:avLst>
        </a:prstGeom>
        <a:solidFill>
          <a:schemeClr val="bg1">
            <a:lumMod val="85000"/>
          </a:schemeClr>
        </a:solidFill>
        <a:ln>
          <a:noFill/>
        </a:ln>
        <a:effectLst>
          <a:outerShdw blurRad="1905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423583</xdr:colOff>
      <xdr:row>7</xdr:row>
      <xdr:rowOff>76200</xdr:rowOff>
    </xdr:from>
    <xdr:to>
      <xdr:col>1</xdr:col>
      <xdr:colOff>423582</xdr:colOff>
      <xdr:row>8</xdr:row>
      <xdr:rowOff>87406</xdr:rowOff>
    </xdr:to>
    <xdr:sp macro="" textlink="'Sales Analysis'!AH53">
      <xdr:nvSpPr>
        <xdr:cNvPr id="2084" name="TextBox 2083">
          <a:extLst>
            <a:ext uri="{FF2B5EF4-FFF2-40B4-BE49-F238E27FC236}">
              <a16:creationId xmlns:a16="http://schemas.microsoft.com/office/drawing/2014/main" id="{BA665191-4C42-D2D5-7458-7D6BC2AC16CF}"/>
            </a:ext>
          </a:extLst>
        </xdr:cNvPr>
        <xdr:cNvSpPr txBox="1"/>
      </xdr:nvSpPr>
      <xdr:spPr>
        <a:xfrm>
          <a:off x="423583" y="1409700"/>
          <a:ext cx="605117" cy="2017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D7931F8-85FE-4DC6-8374-FF67ADC2ABDC}" type="TxLink">
            <a:rPr lang="en-US" sz="1100" b="1" i="0" u="none" strike="noStrike">
              <a:solidFill>
                <a:srgbClr val="000000"/>
              </a:solidFill>
              <a:latin typeface="Aptos Narrow"/>
              <a:ea typeface="+mn-ea"/>
              <a:cs typeface="+mn-cs"/>
            </a:rPr>
            <a:pPr marL="0" indent="0" algn="ctr"/>
            <a:t>-100.00%</a:t>
          </a:fld>
          <a:endParaRPr lang="en-US" sz="1100" b="1" i="0" u="none" strike="noStrike">
            <a:solidFill>
              <a:srgbClr val="000000"/>
            </a:solidFill>
            <a:latin typeface="Aptos Narrow"/>
            <a:ea typeface="+mn-ea"/>
            <a:cs typeface="+mn-cs"/>
          </a:endParaRPr>
        </a:p>
      </xdr:txBody>
    </xdr:sp>
    <xdr:clientData/>
  </xdr:twoCellAnchor>
  <xdr:twoCellAnchor editAs="oneCell">
    <xdr:from>
      <xdr:col>10</xdr:col>
      <xdr:colOff>481853</xdr:colOff>
      <xdr:row>13</xdr:row>
      <xdr:rowOff>78441</xdr:rowOff>
    </xdr:from>
    <xdr:to>
      <xdr:col>13</xdr:col>
      <xdr:colOff>425824</xdr:colOff>
      <xdr:row>22</xdr:row>
      <xdr:rowOff>112059</xdr:rowOff>
    </xdr:to>
    <mc:AlternateContent xmlns:mc="http://schemas.openxmlformats.org/markup-compatibility/2006">
      <mc:Choice xmlns:a14="http://schemas.microsoft.com/office/drawing/2010/main" Requires="a14">
        <xdr:graphicFrame macro="">
          <xdr:nvGraphicFramePr>
            <xdr:cNvPr id="2085" name="Month Name">
              <a:extLst>
                <a:ext uri="{FF2B5EF4-FFF2-40B4-BE49-F238E27FC236}">
                  <a16:creationId xmlns:a16="http://schemas.microsoft.com/office/drawing/2014/main" id="{1FC57B14-D1E0-4089-A808-1261410B7A4F}"/>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dr:sp macro="" textlink="">
          <xdr:nvSpPr>
            <xdr:cNvPr id="0" name=""/>
            <xdr:cNvSpPr>
              <a:spLocks noTextEdit="1"/>
            </xdr:cNvSpPr>
          </xdr:nvSpPr>
          <xdr:spPr>
            <a:xfrm>
              <a:off x="6554041" y="2554941"/>
              <a:ext cx="1765627" cy="174811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324968</xdr:colOff>
      <xdr:row>15</xdr:row>
      <xdr:rowOff>89646</xdr:rowOff>
    </xdr:from>
    <xdr:to>
      <xdr:col>10</xdr:col>
      <xdr:colOff>235324</xdr:colOff>
      <xdr:row>22</xdr:row>
      <xdr:rowOff>156882</xdr:rowOff>
    </xdr:to>
    <xdr:graphicFrame macro="">
      <xdr:nvGraphicFramePr>
        <xdr:cNvPr id="4" name="Chart 3">
          <a:extLst>
            <a:ext uri="{FF2B5EF4-FFF2-40B4-BE49-F238E27FC236}">
              <a16:creationId xmlns:a16="http://schemas.microsoft.com/office/drawing/2014/main" id="{3FC28A12-7EE1-44F5-B34A-5D2C0BDF50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392206</xdr:colOff>
      <xdr:row>13</xdr:row>
      <xdr:rowOff>145676</xdr:rowOff>
    </xdr:from>
    <xdr:to>
      <xdr:col>1</xdr:col>
      <xdr:colOff>488575</xdr:colOff>
      <xdr:row>14</xdr:row>
      <xdr:rowOff>190499</xdr:rowOff>
    </xdr:to>
    <xdr:sp macro="" textlink="">
      <xdr:nvSpPr>
        <xdr:cNvPr id="6" name="Rectangle: Rounded Corners 5">
          <a:extLst>
            <a:ext uri="{FF2B5EF4-FFF2-40B4-BE49-F238E27FC236}">
              <a16:creationId xmlns:a16="http://schemas.microsoft.com/office/drawing/2014/main" id="{5C16C464-1E9F-4371-8D17-8C6B6A35007D}"/>
            </a:ext>
          </a:extLst>
        </xdr:cNvPr>
        <xdr:cNvSpPr/>
      </xdr:nvSpPr>
      <xdr:spPr>
        <a:xfrm>
          <a:off x="392206" y="2622176"/>
          <a:ext cx="701487" cy="235323"/>
        </a:xfrm>
        <a:prstGeom prst="roundRect">
          <a:avLst>
            <a:gd name="adj" fmla="val 5556"/>
          </a:avLst>
        </a:prstGeom>
        <a:solidFill>
          <a:srgbClr val="04BFBF"/>
        </a:solidFill>
        <a:ln>
          <a:noFill/>
        </a:ln>
        <a:effectLst>
          <a:outerShdw blurRad="1905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401172</xdr:colOff>
      <xdr:row>13</xdr:row>
      <xdr:rowOff>165848</xdr:rowOff>
    </xdr:from>
    <xdr:to>
      <xdr:col>1</xdr:col>
      <xdr:colOff>401171</xdr:colOff>
      <xdr:row>14</xdr:row>
      <xdr:rowOff>177054</xdr:rowOff>
    </xdr:to>
    <xdr:sp macro="" textlink="'Year Analysis'!F13">
      <xdr:nvSpPr>
        <xdr:cNvPr id="8" name="TextBox 7">
          <a:extLst>
            <a:ext uri="{FF2B5EF4-FFF2-40B4-BE49-F238E27FC236}">
              <a16:creationId xmlns:a16="http://schemas.microsoft.com/office/drawing/2014/main" id="{3D53B023-565C-0B94-C095-AA8C578650D3}"/>
            </a:ext>
          </a:extLst>
        </xdr:cNvPr>
        <xdr:cNvSpPr txBox="1"/>
      </xdr:nvSpPr>
      <xdr:spPr>
        <a:xfrm>
          <a:off x="401172" y="2642348"/>
          <a:ext cx="605117" cy="2017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4C12534-AEDA-4930-85DE-DD754DD48996}" type="TxLink">
            <a:rPr lang="en-US" sz="1100" b="1" i="0" u="none" strike="noStrike">
              <a:solidFill>
                <a:srgbClr val="000000"/>
              </a:solidFill>
              <a:latin typeface="Aptos Narrow"/>
              <a:ea typeface="+mn-ea"/>
              <a:cs typeface="+mn-cs"/>
            </a:rPr>
            <a:pPr marL="0" indent="0" algn="ctr"/>
            <a:t>In 2008</a:t>
          </a:fld>
          <a:endParaRPr lang="en-US" sz="1100" b="1" i="0" u="none" strike="noStrike">
            <a:solidFill>
              <a:srgbClr val="000000"/>
            </a:solidFill>
            <a:latin typeface="Aptos Narrow"/>
            <a:ea typeface="+mn-ea"/>
            <a:cs typeface="+mn-cs"/>
          </a:endParaRPr>
        </a:p>
      </xdr:txBody>
    </xdr:sp>
    <xdr:clientData/>
  </xdr:twoCellAnchor>
  <xdr:twoCellAnchor>
    <xdr:from>
      <xdr:col>1</xdr:col>
      <xdr:colOff>544606</xdr:colOff>
      <xdr:row>13</xdr:row>
      <xdr:rowOff>141194</xdr:rowOff>
    </xdr:from>
    <xdr:to>
      <xdr:col>2</xdr:col>
      <xdr:colOff>369795</xdr:colOff>
      <xdr:row>15</xdr:row>
      <xdr:rowOff>11205</xdr:rowOff>
    </xdr:to>
    <xdr:sp macro="" textlink="">
      <xdr:nvSpPr>
        <xdr:cNvPr id="16" name="Rectangle: Rounded Corners 15">
          <a:extLst>
            <a:ext uri="{FF2B5EF4-FFF2-40B4-BE49-F238E27FC236}">
              <a16:creationId xmlns:a16="http://schemas.microsoft.com/office/drawing/2014/main" id="{A6D4D1B0-2600-A197-96CE-1231AA141561}"/>
            </a:ext>
          </a:extLst>
        </xdr:cNvPr>
        <xdr:cNvSpPr/>
      </xdr:nvSpPr>
      <xdr:spPr>
        <a:xfrm>
          <a:off x="1149724" y="2617694"/>
          <a:ext cx="430306" cy="251011"/>
        </a:xfrm>
        <a:prstGeom prst="roundRect">
          <a:avLst>
            <a:gd name="adj" fmla="val 5556"/>
          </a:avLst>
        </a:prstGeom>
        <a:solidFill>
          <a:schemeClr val="bg1">
            <a:lumMod val="85000"/>
          </a:schemeClr>
        </a:solidFill>
        <a:ln>
          <a:noFill/>
        </a:ln>
        <a:effectLst>
          <a:outerShdw blurRad="1905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439272</xdr:colOff>
      <xdr:row>13</xdr:row>
      <xdr:rowOff>141194</xdr:rowOff>
    </xdr:from>
    <xdr:to>
      <xdr:col>3</xdr:col>
      <xdr:colOff>264460</xdr:colOff>
      <xdr:row>15</xdr:row>
      <xdr:rowOff>11205</xdr:rowOff>
    </xdr:to>
    <xdr:sp macro="" textlink="">
      <xdr:nvSpPr>
        <xdr:cNvPr id="18" name="Rectangle: Rounded Corners 17">
          <a:extLst>
            <a:ext uri="{FF2B5EF4-FFF2-40B4-BE49-F238E27FC236}">
              <a16:creationId xmlns:a16="http://schemas.microsoft.com/office/drawing/2014/main" id="{C159AD10-DE7E-A453-071D-CC865D2E9141}"/>
            </a:ext>
          </a:extLst>
        </xdr:cNvPr>
        <xdr:cNvSpPr/>
      </xdr:nvSpPr>
      <xdr:spPr>
        <a:xfrm>
          <a:off x="1649507" y="2617694"/>
          <a:ext cx="430306" cy="251011"/>
        </a:xfrm>
        <a:prstGeom prst="roundRect">
          <a:avLst>
            <a:gd name="adj" fmla="val 5556"/>
          </a:avLst>
        </a:prstGeom>
        <a:solidFill>
          <a:schemeClr val="bg1">
            <a:lumMod val="85000"/>
          </a:schemeClr>
        </a:solidFill>
        <a:ln>
          <a:noFill/>
        </a:ln>
        <a:effectLst>
          <a:outerShdw blurRad="1905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333937</xdr:colOff>
      <xdr:row>13</xdr:row>
      <xdr:rowOff>141194</xdr:rowOff>
    </xdr:from>
    <xdr:to>
      <xdr:col>4</xdr:col>
      <xdr:colOff>159125</xdr:colOff>
      <xdr:row>15</xdr:row>
      <xdr:rowOff>11205</xdr:rowOff>
    </xdr:to>
    <xdr:sp macro="" textlink="">
      <xdr:nvSpPr>
        <xdr:cNvPr id="19" name="Rectangle: Rounded Corners 18">
          <a:extLst>
            <a:ext uri="{FF2B5EF4-FFF2-40B4-BE49-F238E27FC236}">
              <a16:creationId xmlns:a16="http://schemas.microsoft.com/office/drawing/2014/main" id="{5ECF39F3-BB4F-82B2-48B4-ADB1371ED264}"/>
            </a:ext>
          </a:extLst>
        </xdr:cNvPr>
        <xdr:cNvSpPr/>
      </xdr:nvSpPr>
      <xdr:spPr>
        <a:xfrm>
          <a:off x="2149290" y="2617694"/>
          <a:ext cx="430306" cy="251011"/>
        </a:xfrm>
        <a:prstGeom prst="roundRect">
          <a:avLst>
            <a:gd name="adj" fmla="val 5556"/>
          </a:avLst>
        </a:prstGeom>
        <a:solidFill>
          <a:schemeClr val="bg1">
            <a:lumMod val="85000"/>
          </a:schemeClr>
        </a:solidFill>
        <a:ln>
          <a:noFill/>
        </a:ln>
        <a:effectLst>
          <a:outerShdw blurRad="1905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228602</xdr:colOff>
      <xdr:row>13</xdr:row>
      <xdr:rowOff>141194</xdr:rowOff>
    </xdr:from>
    <xdr:to>
      <xdr:col>5</xdr:col>
      <xdr:colOff>53791</xdr:colOff>
      <xdr:row>15</xdr:row>
      <xdr:rowOff>11205</xdr:rowOff>
    </xdr:to>
    <xdr:sp macro="" textlink="">
      <xdr:nvSpPr>
        <xdr:cNvPr id="20" name="Rectangle: Rounded Corners 19">
          <a:extLst>
            <a:ext uri="{FF2B5EF4-FFF2-40B4-BE49-F238E27FC236}">
              <a16:creationId xmlns:a16="http://schemas.microsoft.com/office/drawing/2014/main" id="{5D27DCD4-2559-E9D7-3316-1EC6A0DB3DEA}"/>
            </a:ext>
          </a:extLst>
        </xdr:cNvPr>
        <xdr:cNvSpPr/>
      </xdr:nvSpPr>
      <xdr:spPr>
        <a:xfrm>
          <a:off x="2649073" y="2617694"/>
          <a:ext cx="430306" cy="251011"/>
        </a:xfrm>
        <a:prstGeom prst="roundRect">
          <a:avLst>
            <a:gd name="adj" fmla="val 5556"/>
          </a:avLst>
        </a:prstGeom>
        <a:solidFill>
          <a:schemeClr val="bg1">
            <a:lumMod val="85000"/>
          </a:schemeClr>
        </a:solidFill>
        <a:ln>
          <a:noFill/>
        </a:ln>
        <a:effectLst>
          <a:outerShdw blurRad="1905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493059</xdr:colOff>
      <xdr:row>13</xdr:row>
      <xdr:rowOff>123264</xdr:rowOff>
    </xdr:from>
    <xdr:to>
      <xdr:col>2</xdr:col>
      <xdr:colOff>313765</xdr:colOff>
      <xdr:row>14</xdr:row>
      <xdr:rowOff>190499</xdr:rowOff>
    </xdr:to>
    <xdr:sp macro="" textlink="'Year Analysis'!G4">
      <xdr:nvSpPr>
        <xdr:cNvPr id="21" name="TextBox 20">
          <a:extLst>
            <a:ext uri="{FF2B5EF4-FFF2-40B4-BE49-F238E27FC236}">
              <a16:creationId xmlns:a16="http://schemas.microsoft.com/office/drawing/2014/main" id="{D0C69CC3-5DA7-240C-A8AD-8286B56DE968}"/>
            </a:ext>
          </a:extLst>
        </xdr:cNvPr>
        <xdr:cNvSpPr txBox="1"/>
      </xdr:nvSpPr>
      <xdr:spPr>
        <a:xfrm>
          <a:off x="1098177" y="2599764"/>
          <a:ext cx="425823" cy="2577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3376927-BA29-45FB-BA21-82B888123BB1}" type="TxLink">
            <a:rPr lang="en-US" sz="1100" b="1" i="0" u="none" strike="noStrike">
              <a:solidFill>
                <a:srgbClr val="000000"/>
              </a:solidFill>
              <a:latin typeface="Aptos Narrow"/>
              <a:ea typeface="+mn-ea"/>
              <a:cs typeface="+mn-cs"/>
            </a:rPr>
            <a:pPr marL="0" indent="0" algn="ctr"/>
            <a:t>May</a:t>
          </a:fld>
          <a:endParaRPr lang="en-US" sz="1100" b="1" i="0" u="none" strike="noStrike">
            <a:solidFill>
              <a:srgbClr val="000000"/>
            </a:solidFill>
            <a:latin typeface="Aptos Narrow"/>
            <a:ea typeface="+mn-ea"/>
            <a:cs typeface="+mn-cs"/>
          </a:endParaRPr>
        </a:p>
      </xdr:txBody>
    </xdr:sp>
    <xdr:clientData/>
  </xdr:twoCellAnchor>
  <xdr:twoCellAnchor>
    <xdr:from>
      <xdr:col>2</xdr:col>
      <xdr:colOff>410136</xdr:colOff>
      <xdr:row>13</xdr:row>
      <xdr:rowOff>123264</xdr:rowOff>
    </xdr:from>
    <xdr:to>
      <xdr:col>3</xdr:col>
      <xdr:colOff>219635</xdr:colOff>
      <xdr:row>14</xdr:row>
      <xdr:rowOff>190499</xdr:rowOff>
    </xdr:to>
    <xdr:sp macro="" textlink="'Year Analysis'!G5">
      <xdr:nvSpPr>
        <xdr:cNvPr id="27" name="TextBox 26">
          <a:extLst>
            <a:ext uri="{FF2B5EF4-FFF2-40B4-BE49-F238E27FC236}">
              <a16:creationId xmlns:a16="http://schemas.microsoft.com/office/drawing/2014/main" id="{9F0E6876-9BC2-E572-E8A8-DDC107B18E07}"/>
            </a:ext>
          </a:extLst>
        </xdr:cNvPr>
        <xdr:cNvSpPr txBox="1"/>
      </xdr:nvSpPr>
      <xdr:spPr>
        <a:xfrm>
          <a:off x="1620371" y="2599764"/>
          <a:ext cx="414617" cy="2577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AFEF2A4-1315-4CF8-93EB-7D305B30C504}" type="TxLink">
            <a:rPr lang="en-US" sz="1100" b="1" i="0" u="none" strike="noStrike">
              <a:solidFill>
                <a:srgbClr val="000000"/>
              </a:solidFill>
              <a:latin typeface="Aptos Narrow"/>
              <a:ea typeface="+mn-ea"/>
              <a:cs typeface="+mn-cs"/>
            </a:rPr>
            <a:pPr marL="0" indent="0" algn="ctr"/>
            <a:t>Jun</a:t>
          </a:fld>
          <a:endParaRPr lang="en-US" sz="1100" b="1" i="0" u="none" strike="noStrike">
            <a:solidFill>
              <a:srgbClr val="000000"/>
            </a:solidFill>
            <a:latin typeface="Aptos Narrow"/>
            <a:ea typeface="+mn-ea"/>
            <a:cs typeface="+mn-cs"/>
          </a:endParaRPr>
        </a:p>
      </xdr:txBody>
    </xdr:sp>
    <xdr:clientData/>
  </xdr:twoCellAnchor>
  <xdr:twoCellAnchor>
    <xdr:from>
      <xdr:col>4</xdr:col>
      <xdr:colOff>192741</xdr:colOff>
      <xdr:row>13</xdr:row>
      <xdr:rowOff>123264</xdr:rowOff>
    </xdr:from>
    <xdr:to>
      <xdr:col>5</xdr:col>
      <xdr:colOff>2241</xdr:colOff>
      <xdr:row>14</xdr:row>
      <xdr:rowOff>190499</xdr:rowOff>
    </xdr:to>
    <xdr:sp macro="" textlink="'Year Analysis'!G6">
      <xdr:nvSpPr>
        <xdr:cNvPr id="29" name="TextBox 28">
          <a:extLst>
            <a:ext uri="{FF2B5EF4-FFF2-40B4-BE49-F238E27FC236}">
              <a16:creationId xmlns:a16="http://schemas.microsoft.com/office/drawing/2014/main" id="{F7CD83FF-B51A-2957-CEB2-C4F503A17564}"/>
            </a:ext>
          </a:extLst>
        </xdr:cNvPr>
        <xdr:cNvSpPr txBox="1"/>
      </xdr:nvSpPr>
      <xdr:spPr>
        <a:xfrm>
          <a:off x="2613212" y="2599764"/>
          <a:ext cx="414617" cy="2577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FE37AA5-A66A-40A1-9E04-ADEBCB7E907C}" type="TxLink">
            <a:rPr lang="en-US" sz="1100" b="1" i="0" u="none" strike="noStrike">
              <a:solidFill>
                <a:srgbClr val="000000"/>
              </a:solidFill>
              <a:latin typeface="Aptos Narrow"/>
              <a:ea typeface="+mn-ea"/>
              <a:cs typeface="+mn-cs"/>
            </a:rPr>
            <a:pPr marL="0" indent="0" algn="ctr"/>
            <a:t>Apr</a:t>
          </a:fld>
          <a:endParaRPr lang="en-US" sz="1100" b="1" i="0" u="none" strike="noStrike">
            <a:solidFill>
              <a:srgbClr val="000000"/>
            </a:solidFill>
            <a:latin typeface="Aptos Narrow"/>
            <a:ea typeface="+mn-ea"/>
            <a:cs typeface="+mn-cs"/>
          </a:endParaRPr>
        </a:p>
      </xdr:txBody>
    </xdr:sp>
    <xdr:clientData/>
  </xdr:twoCellAnchor>
  <xdr:twoCellAnchor>
    <xdr:from>
      <xdr:col>3</xdr:col>
      <xdr:colOff>311524</xdr:colOff>
      <xdr:row>13</xdr:row>
      <xdr:rowOff>123264</xdr:rowOff>
    </xdr:from>
    <xdr:to>
      <xdr:col>4</xdr:col>
      <xdr:colOff>121023</xdr:colOff>
      <xdr:row>14</xdr:row>
      <xdr:rowOff>190499</xdr:rowOff>
    </xdr:to>
    <xdr:sp macro="" textlink="'Year Analysis'!G6">
      <xdr:nvSpPr>
        <xdr:cNvPr id="31" name="TextBox 30">
          <a:extLst>
            <a:ext uri="{FF2B5EF4-FFF2-40B4-BE49-F238E27FC236}">
              <a16:creationId xmlns:a16="http://schemas.microsoft.com/office/drawing/2014/main" id="{43044E55-E146-0899-0559-07DB7355B6BF}"/>
            </a:ext>
          </a:extLst>
        </xdr:cNvPr>
        <xdr:cNvSpPr txBox="1"/>
      </xdr:nvSpPr>
      <xdr:spPr>
        <a:xfrm>
          <a:off x="2126877" y="2599764"/>
          <a:ext cx="414617" cy="2577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1" i="0" u="none" strike="noStrike">
              <a:solidFill>
                <a:srgbClr val="000000"/>
              </a:solidFill>
              <a:latin typeface="Aptos Narrow"/>
              <a:ea typeface="+mn-ea"/>
              <a:cs typeface="+mn-cs"/>
            </a:rPr>
            <a:t>&amp;</a:t>
          </a:r>
        </a:p>
      </xdr:txBody>
    </xdr:sp>
    <xdr:clientData/>
  </xdr:twoCellAnchor>
  <xdr:twoCellAnchor>
    <xdr:from>
      <xdr:col>5</xdr:col>
      <xdr:colOff>105337</xdr:colOff>
      <xdr:row>13</xdr:row>
      <xdr:rowOff>89646</xdr:rowOff>
    </xdr:from>
    <xdr:to>
      <xdr:col>8</xdr:col>
      <xdr:colOff>0</xdr:colOff>
      <xdr:row>14</xdr:row>
      <xdr:rowOff>190499</xdr:rowOff>
    </xdr:to>
    <xdr:sp macro="" textlink="'Year Analysis'!G6">
      <xdr:nvSpPr>
        <xdr:cNvPr id="33" name="TextBox 32">
          <a:extLst>
            <a:ext uri="{FF2B5EF4-FFF2-40B4-BE49-F238E27FC236}">
              <a16:creationId xmlns:a16="http://schemas.microsoft.com/office/drawing/2014/main" id="{9C05BDDA-1142-7D4A-FE24-E7D691D087D9}"/>
            </a:ext>
          </a:extLst>
        </xdr:cNvPr>
        <xdr:cNvSpPr txBox="1"/>
      </xdr:nvSpPr>
      <xdr:spPr>
        <a:xfrm>
          <a:off x="3130925" y="2566146"/>
          <a:ext cx="1710016" cy="2913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0" i="0" u="none" strike="noStrike">
              <a:solidFill>
                <a:srgbClr val="000000"/>
              </a:solidFill>
              <a:latin typeface="Aptos Narrow"/>
              <a:ea typeface="+mn-ea"/>
              <a:cs typeface="+mn-cs"/>
            </a:rPr>
            <a:t>Collectively</a:t>
          </a:r>
          <a:r>
            <a:rPr lang="en-US" sz="1100" b="0" i="0" u="none" strike="noStrike" baseline="0">
              <a:solidFill>
                <a:srgbClr val="000000"/>
              </a:solidFill>
              <a:latin typeface="Aptos Narrow"/>
              <a:ea typeface="+mn-ea"/>
              <a:cs typeface="+mn-cs"/>
            </a:rPr>
            <a:t> accounted for</a:t>
          </a:r>
          <a:endParaRPr lang="en-US" sz="1100" b="0" i="0" u="none" strike="noStrike">
            <a:solidFill>
              <a:srgbClr val="000000"/>
            </a:solidFill>
            <a:latin typeface="Aptos Narrow"/>
            <a:ea typeface="+mn-ea"/>
            <a:cs typeface="+mn-cs"/>
          </a:endParaRPr>
        </a:p>
      </xdr:txBody>
    </xdr:sp>
    <xdr:clientData/>
  </xdr:twoCellAnchor>
  <xdr:twoCellAnchor>
    <xdr:from>
      <xdr:col>7</xdr:col>
      <xdr:colOff>459440</xdr:colOff>
      <xdr:row>13</xdr:row>
      <xdr:rowOff>33617</xdr:rowOff>
    </xdr:from>
    <xdr:to>
      <xdr:col>8</xdr:col>
      <xdr:colOff>571501</xdr:colOff>
      <xdr:row>15</xdr:row>
      <xdr:rowOff>67234</xdr:rowOff>
    </xdr:to>
    <xdr:sp macro="" textlink="'Year Analysis'!F9">
      <xdr:nvSpPr>
        <xdr:cNvPr id="35" name="TextBox 34">
          <a:extLst>
            <a:ext uri="{FF2B5EF4-FFF2-40B4-BE49-F238E27FC236}">
              <a16:creationId xmlns:a16="http://schemas.microsoft.com/office/drawing/2014/main" id="{002564AD-CDD9-FFA7-E7DE-1C0B834E00E8}"/>
            </a:ext>
          </a:extLst>
        </xdr:cNvPr>
        <xdr:cNvSpPr txBox="1"/>
      </xdr:nvSpPr>
      <xdr:spPr>
        <a:xfrm>
          <a:off x="4695264" y="2510117"/>
          <a:ext cx="717178" cy="4146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68C5A465-A7A0-48B5-9FA7-30FB0E36E015}" type="TxLink">
            <a:rPr lang="en-US" sz="1600" b="1" i="0" u="none" strike="noStrike">
              <a:solidFill>
                <a:srgbClr val="04BFBF"/>
              </a:solidFill>
              <a:latin typeface="Aptos Narrow"/>
              <a:ea typeface="+mn-ea"/>
              <a:cs typeface="+mn-cs"/>
            </a:rPr>
            <a:pPr marL="0" indent="0" algn="l"/>
            <a:t>56.6%</a:t>
          </a:fld>
          <a:endParaRPr lang="en-US" sz="1600" b="1" i="0" u="none" strike="noStrike">
            <a:solidFill>
              <a:srgbClr val="04BFBF"/>
            </a:solidFill>
            <a:latin typeface="Aptos Narrow"/>
            <a:ea typeface="+mn-ea"/>
            <a:cs typeface="+mn-cs"/>
          </a:endParaRPr>
        </a:p>
      </xdr:txBody>
    </xdr:sp>
    <xdr:clientData/>
  </xdr:twoCellAnchor>
  <xdr:twoCellAnchor>
    <xdr:from>
      <xdr:col>8</xdr:col>
      <xdr:colOff>100855</xdr:colOff>
      <xdr:row>13</xdr:row>
      <xdr:rowOff>85164</xdr:rowOff>
    </xdr:from>
    <xdr:to>
      <xdr:col>10</xdr:col>
      <xdr:colOff>600636</xdr:colOff>
      <xdr:row>14</xdr:row>
      <xdr:rowOff>186017</xdr:rowOff>
    </xdr:to>
    <xdr:sp macro="" textlink="'Year Analysis'!G6">
      <xdr:nvSpPr>
        <xdr:cNvPr id="40" name="TextBox 39">
          <a:extLst>
            <a:ext uri="{FF2B5EF4-FFF2-40B4-BE49-F238E27FC236}">
              <a16:creationId xmlns:a16="http://schemas.microsoft.com/office/drawing/2014/main" id="{65F8F7DF-7D33-98D3-A153-A27AF0CF7359}"/>
            </a:ext>
          </a:extLst>
        </xdr:cNvPr>
        <xdr:cNvSpPr txBox="1"/>
      </xdr:nvSpPr>
      <xdr:spPr>
        <a:xfrm>
          <a:off x="4941796" y="2561664"/>
          <a:ext cx="1710016" cy="2913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0" i="0" u="none" strike="noStrike">
              <a:solidFill>
                <a:srgbClr val="000000"/>
              </a:solidFill>
              <a:latin typeface="Aptos Narrow"/>
              <a:ea typeface="+mn-ea"/>
              <a:cs typeface="+mn-cs"/>
            </a:rPr>
            <a:t>of Total </a:t>
          </a:r>
          <a:r>
            <a:rPr lang="en-US" sz="1200" b="1" i="0" u="none" strike="noStrike">
              <a:solidFill>
                <a:srgbClr val="000000"/>
              </a:solidFill>
              <a:latin typeface="Aptos Narrow"/>
              <a:ea typeface="+mn-ea"/>
              <a:cs typeface="+mn-cs"/>
            </a:rPr>
            <a:t>Profit.</a:t>
          </a:r>
          <a:endParaRPr lang="en-US" sz="1100" b="0" i="0" u="none" strike="noStrike">
            <a:solidFill>
              <a:srgbClr val="000000"/>
            </a:solidFill>
            <a:latin typeface="Aptos Narrow"/>
            <a:ea typeface="+mn-ea"/>
            <a:cs typeface="+mn-cs"/>
          </a:endParaRPr>
        </a:p>
      </xdr:txBody>
    </xdr:sp>
    <xdr:clientData/>
  </xdr:twoCellAnchor>
  <xdr:twoCellAnchor>
    <xdr:from>
      <xdr:col>14</xdr:col>
      <xdr:colOff>257736</xdr:colOff>
      <xdr:row>14</xdr:row>
      <xdr:rowOff>156883</xdr:rowOff>
    </xdr:from>
    <xdr:to>
      <xdr:col>23</xdr:col>
      <xdr:colOff>280146</xdr:colOff>
      <xdr:row>22</xdr:row>
      <xdr:rowOff>44824</xdr:rowOff>
    </xdr:to>
    <xdr:graphicFrame macro="">
      <xdr:nvGraphicFramePr>
        <xdr:cNvPr id="3" name="Chart 2">
          <a:extLst>
            <a:ext uri="{FF2B5EF4-FFF2-40B4-BE49-F238E27FC236}">
              <a16:creationId xmlns:a16="http://schemas.microsoft.com/office/drawing/2014/main" id="{10854441-74F0-480F-B6A1-AAFD7B2D00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567018</xdr:colOff>
      <xdr:row>12</xdr:row>
      <xdr:rowOff>174811</xdr:rowOff>
    </xdr:from>
    <xdr:to>
      <xdr:col>20</xdr:col>
      <xdr:colOff>73959</xdr:colOff>
      <xdr:row>14</xdr:row>
      <xdr:rowOff>107575</xdr:rowOff>
    </xdr:to>
    <xdr:sp macro="" textlink="'Year Analysis'!R13">
      <xdr:nvSpPr>
        <xdr:cNvPr id="17" name="TextBox 16">
          <a:extLst>
            <a:ext uri="{FF2B5EF4-FFF2-40B4-BE49-F238E27FC236}">
              <a16:creationId xmlns:a16="http://schemas.microsoft.com/office/drawing/2014/main" id="{1BBD9B1B-E053-5FC3-175A-A3DF46624DA5}"/>
            </a:ext>
          </a:extLst>
        </xdr:cNvPr>
        <xdr:cNvSpPr txBox="1"/>
      </xdr:nvSpPr>
      <xdr:spPr>
        <a:xfrm>
          <a:off x="11459136" y="2460811"/>
          <a:ext cx="717176" cy="3137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C1EA4B0-85BA-46BB-B355-16ED3D46C863}" type="TxLink">
            <a:rPr lang="en-US" sz="1600" b="1" i="0" u="none" strike="noStrike">
              <a:solidFill>
                <a:srgbClr val="04BFBF"/>
              </a:solidFill>
              <a:latin typeface="Aptos Narrow"/>
              <a:ea typeface="+mn-ea"/>
              <a:cs typeface="+mn-cs"/>
            </a:rPr>
            <a:pPr marL="0" indent="0" algn="l"/>
            <a:t>45.0%</a:t>
          </a:fld>
          <a:endParaRPr lang="en-US" sz="1600" b="1" i="0" u="none" strike="noStrike">
            <a:solidFill>
              <a:srgbClr val="04BFBF"/>
            </a:solidFill>
            <a:latin typeface="Aptos Narrow"/>
            <a:ea typeface="+mn-ea"/>
            <a:cs typeface="+mn-cs"/>
          </a:endParaRPr>
        </a:p>
      </xdr:txBody>
    </xdr:sp>
    <xdr:clientData/>
  </xdr:twoCellAnchor>
  <xdr:twoCellAnchor>
    <xdr:from>
      <xdr:col>15</xdr:col>
      <xdr:colOff>145676</xdr:colOff>
      <xdr:row>12</xdr:row>
      <xdr:rowOff>174811</xdr:rowOff>
    </xdr:from>
    <xdr:to>
      <xdr:col>19</xdr:col>
      <xdr:colOff>85165</xdr:colOff>
      <xdr:row>14</xdr:row>
      <xdr:rowOff>85164</xdr:rowOff>
    </xdr:to>
    <xdr:sp macro="" textlink="'Year Analysis'!G6">
      <xdr:nvSpPr>
        <xdr:cNvPr id="36" name="TextBox 35">
          <a:extLst>
            <a:ext uri="{FF2B5EF4-FFF2-40B4-BE49-F238E27FC236}">
              <a16:creationId xmlns:a16="http://schemas.microsoft.com/office/drawing/2014/main" id="{DE760A32-DA3F-AED3-CE13-6FEB0BE91A84}"/>
            </a:ext>
          </a:extLst>
        </xdr:cNvPr>
        <xdr:cNvSpPr txBox="1"/>
      </xdr:nvSpPr>
      <xdr:spPr>
        <a:xfrm>
          <a:off x="9222441" y="2460811"/>
          <a:ext cx="2359959" cy="2913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0" i="0" u="none" strike="noStrike">
              <a:solidFill>
                <a:srgbClr val="000000"/>
              </a:solidFill>
              <a:latin typeface="Aptos Narrow"/>
              <a:ea typeface="+mn-ea"/>
              <a:cs typeface="+mn-cs"/>
            </a:rPr>
            <a:t>The highlighted</a:t>
          </a:r>
          <a:r>
            <a:rPr lang="en-US" sz="1100" b="0" i="0" u="none" strike="noStrike" baseline="0">
              <a:solidFill>
                <a:srgbClr val="000000"/>
              </a:solidFill>
              <a:latin typeface="Aptos Narrow"/>
              <a:ea typeface="+mn-ea"/>
              <a:cs typeface="+mn-cs"/>
            </a:rPr>
            <a:t> week-days contributed</a:t>
          </a:r>
          <a:endParaRPr lang="en-US" sz="1100" b="0" i="0" u="none" strike="noStrike">
            <a:solidFill>
              <a:srgbClr val="000000"/>
            </a:solidFill>
            <a:latin typeface="Aptos Narrow"/>
            <a:ea typeface="+mn-ea"/>
            <a:cs typeface="+mn-cs"/>
          </a:endParaRPr>
        </a:p>
      </xdr:txBody>
    </xdr:sp>
    <xdr:clientData/>
  </xdr:twoCellAnchor>
  <xdr:twoCellAnchor>
    <xdr:from>
      <xdr:col>19</xdr:col>
      <xdr:colOff>197226</xdr:colOff>
      <xdr:row>12</xdr:row>
      <xdr:rowOff>174811</xdr:rowOff>
    </xdr:from>
    <xdr:to>
      <xdr:col>22</xdr:col>
      <xdr:colOff>91889</xdr:colOff>
      <xdr:row>14</xdr:row>
      <xdr:rowOff>85164</xdr:rowOff>
    </xdr:to>
    <xdr:sp macro="" textlink="'Year Analysis'!G6">
      <xdr:nvSpPr>
        <xdr:cNvPr id="37" name="TextBox 36">
          <a:extLst>
            <a:ext uri="{FF2B5EF4-FFF2-40B4-BE49-F238E27FC236}">
              <a16:creationId xmlns:a16="http://schemas.microsoft.com/office/drawing/2014/main" id="{D19C4D92-3DBD-FEB6-45C4-12D38E32FE41}"/>
            </a:ext>
          </a:extLst>
        </xdr:cNvPr>
        <xdr:cNvSpPr txBox="1"/>
      </xdr:nvSpPr>
      <xdr:spPr>
        <a:xfrm>
          <a:off x="11694461" y="2460811"/>
          <a:ext cx="1710016" cy="2913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0" i="0" u="none" strike="noStrike">
              <a:solidFill>
                <a:srgbClr val="000000"/>
              </a:solidFill>
              <a:latin typeface="Aptos Narrow"/>
              <a:ea typeface="+mn-ea"/>
              <a:cs typeface="+mn-cs"/>
            </a:rPr>
            <a:t>of Total </a:t>
          </a:r>
          <a:r>
            <a:rPr lang="en-US" sz="1200" b="1" i="0" u="none" strike="noStrike">
              <a:solidFill>
                <a:srgbClr val="000000"/>
              </a:solidFill>
              <a:latin typeface="Aptos Narrow"/>
              <a:ea typeface="+mn-ea"/>
              <a:cs typeface="+mn-cs"/>
            </a:rPr>
            <a:t>Profit.</a:t>
          </a:r>
          <a:endParaRPr lang="en-US" sz="1100" b="0" i="0" u="none" strike="noStrike">
            <a:solidFill>
              <a:srgbClr val="000000"/>
            </a:solidFill>
            <a:latin typeface="Aptos Narrow"/>
            <a:ea typeface="+mn-ea"/>
            <a:cs typeface="+mn-cs"/>
          </a:endParaRPr>
        </a:p>
      </xdr:txBody>
    </xdr:sp>
    <xdr:clientData/>
  </xdr:twoCellAnchor>
  <xdr:twoCellAnchor>
    <xdr:from>
      <xdr:col>0</xdr:col>
      <xdr:colOff>217113</xdr:colOff>
      <xdr:row>23</xdr:row>
      <xdr:rowOff>166687</xdr:rowOff>
    </xdr:from>
    <xdr:to>
      <xdr:col>5</xdr:col>
      <xdr:colOff>47624</xdr:colOff>
      <xdr:row>32</xdr:row>
      <xdr:rowOff>35719</xdr:rowOff>
    </xdr:to>
    <xdr:graphicFrame macro="">
      <xdr:nvGraphicFramePr>
        <xdr:cNvPr id="41" name="Chart 40">
          <a:extLst>
            <a:ext uri="{FF2B5EF4-FFF2-40B4-BE49-F238E27FC236}">
              <a16:creationId xmlns:a16="http://schemas.microsoft.com/office/drawing/2014/main" id="{C036487B-1AD0-43AC-B10A-6F97E20051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254236</xdr:colOff>
      <xdr:row>23</xdr:row>
      <xdr:rowOff>98750</xdr:rowOff>
    </xdr:from>
    <xdr:to>
      <xdr:col>5</xdr:col>
      <xdr:colOff>416453</xdr:colOff>
      <xdr:row>24</xdr:row>
      <xdr:rowOff>167975</xdr:rowOff>
    </xdr:to>
    <xdr:sp macro="" textlink="'Year Analysis'!AC11">
      <xdr:nvSpPr>
        <xdr:cNvPr id="45" name="TextBox 44">
          <a:extLst>
            <a:ext uri="{FF2B5EF4-FFF2-40B4-BE49-F238E27FC236}">
              <a16:creationId xmlns:a16="http://schemas.microsoft.com/office/drawing/2014/main" id="{F6138D3B-DF68-86FD-FC12-D4BBDBBE43BD}"/>
            </a:ext>
          </a:extLst>
        </xdr:cNvPr>
        <xdr:cNvSpPr txBox="1"/>
      </xdr:nvSpPr>
      <xdr:spPr>
        <a:xfrm>
          <a:off x="2075892" y="4480250"/>
          <a:ext cx="1376655" cy="259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FE3AD36-B395-4BB9-8F75-7D501B698C91}" type="TxLink">
            <a:rPr lang="en-US" sz="1100" b="0" i="0" u="none" strike="noStrike">
              <a:solidFill>
                <a:srgbClr val="000000"/>
              </a:solidFill>
              <a:latin typeface="Aptos Narrow"/>
            </a:rPr>
            <a:t>WEEKDAY makes up</a:t>
          </a:fld>
          <a:endParaRPr lang="en-GB" sz="1400" b="1">
            <a:solidFill>
              <a:schemeClr val="tx1"/>
            </a:solidFill>
            <a:latin typeface="Arial Black" panose="020B0A04020102020204" pitchFamily="34" charset="0"/>
          </a:endParaRPr>
        </a:p>
      </xdr:txBody>
    </xdr:sp>
    <xdr:clientData/>
  </xdr:twoCellAnchor>
  <xdr:twoCellAnchor>
    <xdr:from>
      <xdr:col>4</xdr:col>
      <xdr:colOff>269641</xdr:colOff>
      <xdr:row>24</xdr:row>
      <xdr:rowOff>51490</xdr:rowOff>
    </xdr:from>
    <xdr:to>
      <xdr:col>5</xdr:col>
      <xdr:colOff>370493</xdr:colOff>
      <xdr:row>26</xdr:row>
      <xdr:rowOff>73902</xdr:rowOff>
    </xdr:to>
    <xdr:sp macro="" textlink="'Year Analysis'!AC10">
      <xdr:nvSpPr>
        <xdr:cNvPr id="48" name="TextBox 47">
          <a:extLst>
            <a:ext uri="{FF2B5EF4-FFF2-40B4-BE49-F238E27FC236}">
              <a16:creationId xmlns:a16="http://schemas.microsoft.com/office/drawing/2014/main" id="{6ECB0C70-E5E1-B0E4-6954-96C9B1073D53}"/>
            </a:ext>
          </a:extLst>
        </xdr:cNvPr>
        <xdr:cNvSpPr txBox="1"/>
      </xdr:nvSpPr>
      <xdr:spPr>
        <a:xfrm>
          <a:off x="2698516" y="4623490"/>
          <a:ext cx="708071" cy="403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A1AC80A-BF72-4E19-95BF-02551C088EA2}" type="TxLink">
            <a:rPr lang="en-US" sz="1600" b="1" i="0" u="none" strike="noStrike">
              <a:solidFill>
                <a:srgbClr val="04BFBF"/>
              </a:solidFill>
              <a:latin typeface="Aptos Narrow"/>
              <a:ea typeface="+mn-ea"/>
              <a:cs typeface="+mn-cs"/>
            </a:rPr>
            <a:pPr marL="0" indent="0" algn="l"/>
            <a:t>73.1%</a:t>
          </a:fld>
          <a:endParaRPr lang="en-GB" sz="1600" b="1" i="0" u="none" strike="noStrike">
            <a:solidFill>
              <a:srgbClr val="04BFBF"/>
            </a:solidFill>
            <a:latin typeface="Aptos Narrow"/>
            <a:ea typeface="+mn-ea"/>
            <a:cs typeface="+mn-cs"/>
          </a:endParaRPr>
        </a:p>
      </xdr:txBody>
    </xdr:sp>
    <xdr:clientData/>
  </xdr:twoCellAnchor>
  <xdr:twoCellAnchor>
    <xdr:from>
      <xdr:col>3</xdr:col>
      <xdr:colOff>539150</xdr:colOff>
      <xdr:row>25</xdr:row>
      <xdr:rowOff>159823</xdr:rowOff>
    </xdr:from>
    <xdr:to>
      <xdr:col>5</xdr:col>
      <xdr:colOff>492225</xdr:colOff>
      <xdr:row>27</xdr:row>
      <xdr:rowOff>70176</xdr:rowOff>
    </xdr:to>
    <xdr:sp macro="" textlink="'Year Analysis'!G6">
      <xdr:nvSpPr>
        <xdr:cNvPr id="62" name="TextBox 61">
          <a:extLst>
            <a:ext uri="{FF2B5EF4-FFF2-40B4-BE49-F238E27FC236}">
              <a16:creationId xmlns:a16="http://schemas.microsoft.com/office/drawing/2014/main" id="{9DDF8EBB-FCF5-AA5D-6098-C9EB031EE66C}"/>
            </a:ext>
          </a:extLst>
        </xdr:cNvPr>
        <xdr:cNvSpPr txBox="1"/>
      </xdr:nvSpPr>
      <xdr:spPr>
        <a:xfrm>
          <a:off x="2360806" y="4922323"/>
          <a:ext cx="1167513" cy="2913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0" i="0" u="none" strike="noStrike">
              <a:solidFill>
                <a:srgbClr val="000000"/>
              </a:solidFill>
              <a:latin typeface="Aptos Narrow"/>
              <a:ea typeface="+mn-ea"/>
              <a:cs typeface="+mn-cs"/>
            </a:rPr>
            <a:t>of Total </a:t>
          </a:r>
          <a:r>
            <a:rPr lang="en-US" sz="1200" b="1" i="0" u="none" strike="noStrike">
              <a:solidFill>
                <a:srgbClr val="000000"/>
              </a:solidFill>
              <a:latin typeface="Aptos Narrow"/>
              <a:ea typeface="+mn-ea"/>
              <a:cs typeface="+mn-cs"/>
            </a:rPr>
            <a:t>Profit.</a:t>
          </a:r>
          <a:endParaRPr lang="en-US" sz="1100" b="0" i="0" u="none" strike="noStrike">
            <a:solidFill>
              <a:srgbClr val="000000"/>
            </a:solidFill>
            <a:latin typeface="Aptos Narrow"/>
            <a:ea typeface="+mn-ea"/>
            <a:cs typeface="+mn-cs"/>
          </a:endParaRPr>
        </a:p>
      </xdr:txBody>
    </xdr:sp>
    <xdr:clientData/>
  </xdr:twoCellAnchor>
  <xdr:twoCellAnchor editAs="oneCell">
    <xdr:from>
      <xdr:col>2</xdr:col>
      <xdr:colOff>226219</xdr:colOff>
      <xdr:row>26</xdr:row>
      <xdr:rowOff>84045</xdr:rowOff>
    </xdr:from>
    <xdr:to>
      <xdr:col>3</xdr:col>
      <xdr:colOff>34276</xdr:colOff>
      <xdr:row>28</xdr:row>
      <xdr:rowOff>39221</xdr:rowOff>
    </xdr:to>
    <xdr:pic>
      <xdr:nvPicPr>
        <xdr:cNvPr id="2049" name="Picture 2048">
          <a:extLst>
            <a:ext uri="{FF2B5EF4-FFF2-40B4-BE49-F238E27FC236}">
              <a16:creationId xmlns:a16="http://schemas.microsoft.com/office/drawing/2014/main" id="{3EA4A643-B2EE-EC3D-D347-B447C9A544F6}"/>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flipH="1">
          <a:off x="1440657" y="5037045"/>
          <a:ext cx="415275" cy="336176"/>
        </a:xfrm>
        <a:prstGeom prst="rect">
          <a:avLst/>
        </a:prstGeom>
      </xdr:spPr>
    </xdr:pic>
    <xdr:clientData/>
  </xdr:twoCellAnchor>
  <xdr:twoCellAnchor>
    <xdr:from>
      <xdr:col>6</xdr:col>
      <xdr:colOff>119062</xdr:colOff>
      <xdr:row>26</xdr:row>
      <xdr:rowOff>34172</xdr:rowOff>
    </xdr:from>
    <xdr:to>
      <xdr:col>7</xdr:col>
      <xdr:colOff>440531</xdr:colOff>
      <xdr:row>32</xdr:row>
      <xdr:rowOff>33918</xdr:rowOff>
    </xdr:to>
    <xdr:sp macro="" textlink="">
      <xdr:nvSpPr>
        <xdr:cNvPr id="2050" name="Rectangle: Rounded Corners 2049">
          <a:extLst>
            <a:ext uri="{FF2B5EF4-FFF2-40B4-BE49-F238E27FC236}">
              <a16:creationId xmlns:a16="http://schemas.microsoft.com/office/drawing/2014/main" id="{9B3E5F63-A2DD-BE25-1F51-8132E0D6824F}"/>
            </a:ext>
          </a:extLst>
        </xdr:cNvPr>
        <xdr:cNvSpPr/>
      </xdr:nvSpPr>
      <xdr:spPr>
        <a:xfrm>
          <a:off x="3762375" y="4987172"/>
          <a:ext cx="928687" cy="1142746"/>
        </a:xfrm>
        <a:prstGeom prst="roundRect">
          <a:avLst>
            <a:gd name="adj" fmla="val 5556"/>
          </a:avLst>
        </a:prstGeom>
        <a:solidFill>
          <a:schemeClr val="tx1">
            <a:lumMod val="85000"/>
            <a:lumOff val="15000"/>
          </a:schemeClr>
        </a:solidFill>
        <a:ln>
          <a:noFill/>
        </a:ln>
        <a:effectLst>
          <a:outerShdw blurRad="1905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8</xdr:col>
      <xdr:colOff>35596</xdr:colOff>
      <xdr:row>26</xdr:row>
      <xdr:rowOff>35718</xdr:rowOff>
    </xdr:from>
    <xdr:to>
      <xdr:col>9</xdr:col>
      <xdr:colOff>357177</xdr:colOff>
      <xdr:row>32</xdr:row>
      <xdr:rowOff>33918</xdr:rowOff>
    </xdr:to>
    <xdr:sp macro="" textlink="">
      <xdr:nvSpPr>
        <xdr:cNvPr id="2052" name="Rectangle: Rounded Corners 2051">
          <a:extLst>
            <a:ext uri="{FF2B5EF4-FFF2-40B4-BE49-F238E27FC236}">
              <a16:creationId xmlns:a16="http://schemas.microsoft.com/office/drawing/2014/main" id="{83077B9A-328B-4DDD-92D7-A8FB9F72425D}"/>
            </a:ext>
          </a:extLst>
        </xdr:cNvPr>
        <xdr:cNvSpPr/>
      </xdr:nvSpPr>
      <xdr:spPr>
        <a:xfrm>
          <a:off x="4893346" y="4988718"/>
          <a:ext cx="928800" cy="1141200"/>
        </a:xfrm>
        <a:prstGeom prst="roundRect">
          <a:avLst>
            <a:gd name="adj" fmla="val 5556"/>
          </a:avLst>
        </a:prstGeom>
        <a:solidFill>
          <a:srgbClr val="E2EA45"/>
        </a:solidFill>
        <a:ln>
          <a:noFill/>
        </a:ln>
        <a:effectLst>
          <a:outerShdw blurRad="1905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559461</xdr:colOff>
      <xdr:row>26</xdr:row>
      <xdr:rowOff>35718</xdr:rowOff>
    </xdr:from>
    <xdr:to>
      <xdr:col>11</xdr:col>
      <xdr:colOff>273824</xdr:colOff>
      <xdr:row>32</xdr:row>
      <xdr:rowOff>33918</xdr:rowOff>
    </xdr:to>
    <xdr:sp macro="" textlink="">
      <xdr:nvSpPr>
        <xdr:cNvPr id="2053" name="Rectangle: Rounded Corners 2052">
          <a:extLst>
            <a:ext uri="{FF2B5EF4-FFF2-40B4-BE49-F238E27FC236}">
              <a16:creationId xmlns:a16="http://schemas.microsoft.com/office/drawing/2014/main" id="{557915A7-4295-1CEB-8354-F85815E6E594}"/>
            </a:ext>
          </a:extLst>
        </xdr:cNvPr>
        <xdr:cNvSpPr/>
      </xdr:nvSpPr>
      <xdr:spPr>
        <a:xfrm>
          <a:off x="6024430" y="4988718"/>
          <a:ext cx="928800" cy="1141200"/>
        </a:xfrm>
        <a:prstGeom prst="roundRect">
          <a:avLst>
            <a:gd name="adj" fmla="val 5556"/>
          </a:avLst>
        </a:prstGeom>
        <a:solidFill>
          <a:schemeClr val="bg1"/>
        </a:solidFill>
        <a:ln>
          <a:noFill/>
        </a:ln>
        <a:effectLst>
          <a:outerShdw blurRad="1905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476109</xdr:colOff>
      <xdr:row>26</xdr:row>
      <xdr:rowOff>35718</xdr:rowOff>
    </xdr:from>
    <xdr:to>
      <xdr:col>13</xdr:col>
      <xdr:colOff>190471</xdr:colOff>
      <xdr:row>32</xdr:row>
      <xdr:rowOff>33918</xdr:rowOff>
    </xdr:to>
    <xdr:sp macro="" textlink="">
      <xdr:nvSpPr>
        <xdr:cNvPr id="2057" name="Rectangle: Rounded Corners 2056">
          <a:extLst>
            <a:ext uri="{FF2B5EF4-FFF2-40B4-BE49-F238E27FC236}">
              <a16:creationId xmlns:a16="http://schemas.microsoft.com/office/drawing/2014/main" id="{470447FF-3D14-177C-C974-A0F6BA6821E2}"/>
            </a:ext>
          </a:extLst>
        </xdr:cNvPr>
        <xdr:cNvSpPr/>
      </xdr:nvSpPr>
      <xdr:spPr>
        <a:xfrm>
          <a:off x="7155515" y="4988718"/>
          <a:ext cx="928800" cy="1141200"/>
        </a:xfrm>
        <a:prstGeom prst="roundRect">
          <a:avLst>
            <a:gd name="adj" fmla="val 5556"/>
          </a:avLst>
        </a:prstGeom>
        <a:solidFill>
          <a:srgbClr val="F28705"/>
        </a:solidFill>
        <a:ln>
          <a:noFill/>
        </a:ln>
        <a:effectLst>
          <a:outerShdw blurRad="1905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273844</xdr:colOff>
      <xdr:row>30</xdr:row>
      <xdr:rowOff>130969</xdr:rowOff>
    </xdr:from>
    <xdr:to>
      <xdr:col>8</xdr:col>
      <xdr:colOff>39399</xdr:colOff>
      <xdr:row>32</xdr:row>
      <xdr:rowOff>122977</xdr:rowOff>
    </xdr:to>
    <xdr:sp macro="" textlink="">
      <xdr:nvSpPr>
        <xdr:cNvPr id="2063" name="Oval 2062">
          <a:extLst>
            <a:ext uri="{FF2B5EF4-FFF2-40B4-BE49-F238E27FC236}">
              <a16:creationId xmlns:a16="http://schemas.microsoft.com/office/drawing/2014/main" id="{19343898-0C04-32F9-A58F-68FD9CB4C79B}"/>
            </a:ext>
          </a:extLst>
        </xdr:cNvPr>
        <xdr:cNvSpPr/>
      </xdr:nvSpPr>
      <xdr:spPr>
        <a:xfrm>
          <a:off x="4524375" y="5845969"/>
          <a:ext cx="372774" cy="373008"/>
        </a:xfrm>
        <a:prstGeom prst="ellipse">
          <a:avLst/>
        </a:prstGeom>
        <a:solidFill>
          <a:schemeClr val="bg1">
            <a:lumMod val="75000"/>
          </a:schemeClr>
        </a:solidFill>
        <a:ln>
          <a:noFill/>
        </a:ln>
        <a:effectLst>
          <a:outerShdw blurRad="635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104545</xdr:colOff>
      <xdr:row>27</xdr:row>
      <xdr:rowOff>26565</xdr:rowOff>
    </xdr:from>
    <xdr:to>
      <xdr:col>7</xdr:col>
      <xdr:colOff>440533</xdr:colOff>
      <xdr:row>28</xdr:row>
      <xdr:rowOff>61755</xdr:rowOff>
    </xdr:to>
    <xdr:sp macro="" textlink="'Year Analysis'!AH6">
      <xdr:nvSpPr>
        <xdr:cNvPr id="2064" name="TextBox 2063">
          <a:extLst>
            <a:ext uri="{FF2B5EF4-FFF2-40B4-BE49-F238E27FC236}">
              <a16:creationId xmlns:a16="http://schemas.microsoft.com/office/drawing/2014/main" id="{D5146F82-B468-04FF-9961-F02D8E6AC61C}"/>
            </a:ext>
          </a:extLst>
        </xdr:cNvPr>
        <xdr:cNvSpPr txBox="1"/>
      </xdr:nvSpPr>
      <xdr:spPr>
        <a:xfrm>
          <a:off x="3747858" y="5170065"/>
          <a:ext cx="943206" cy="225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88C9B54-2E4B-4371-B38C-213782E0FFF0}" type="TxLink">
            <a:rPr lang="en-US" sz="1600" b="1" i="0" u="none" strike="noStrike">
              <a:solidFill>
                <a:schemeClr val="bg1"/>
              </a:solidFill>
              <a:latin typeface="Aptos Narrow"/>
              <a:ea typeface="+mn-ea"/>
              <a:cs typeface="+mn-cs"/>
            </a:rPr>
            <a:t>$6.17 M</a:t>
          </a:fld>
          <a:endParaRPr lang="en-US" sz="1600" b="1" i="0" u="none" strike="noStrike">
            <a:solidFill>
              <a:schemeClr val="bg1"/>
            </a:solidFill>
            <a:latin typeface="Aptos Narrow"/>
            <a:ea typeface="+mn-ea"/>
            <a:cs typeface="+mn-cs"/>
          </a:endParaRPr>
        </a:p>
      </xdr:txBody>
    </xdr:sp>
    <xdr:clientData/>
  </xdr:twoCellAnchor>
  <xdr:twoCellAnchor>
    <xdr:from>
      <xdr:col>8</xdr:col>
      <xdr:colOff>15572</xdr:colOff>
      <xdr:row>27</xdr:row>
      <xdr:rowOff>26565</xdr:rowOff>
    </xdr:from>
    <xdr:to>
      <xdr:col>9</xdr:col>
      <xdr:colOff>259464</xdr:colOff>
      <xdr:row>27</xdr:row>
      <xdr:rowOff>157897</xdr:rowOff>
    </xdr:to>
    <xdr:sp macro="" textlink="'Year Analysis'!AH7">
      <xdr:nvSpPr>
        <xdr:cNvPr id="2070" name="TextBox 2069">
          <a:extLst>
            <a:ext uri="{FF2B5EF4-FFF2-40B4-BE49-F238E27FC236}">
              <a16:creationId xmlns:a16="http://schemas.microsoft.com/office/drawing/2014/main" id="{CEDFCC3C-693D-A3B7-7097-7724AEC57830}"/>
            </a:ext>
          </a:extLst>
        </xdr:cNvPr>
        <xdr:cNvSpPr txBox="1"/>
      </xdr:nvSpPr>
      <xdr:spPr>
        <a:xfrm>
          <a:off x="4873322" y="5170065"/>
          <a:ext cx="851111" cy="1313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2B2AF65-58BB-4CC8-BE35-2822BE019438}" type="TxLink">
            <a:rPr lang="en-US" sz="1600" b="1" i="0" u="none" strike="noStrike">
              <a:solidFill>
                <a:schemeClr val="tx1"/>
              </a:solidFill>
              <a:latin typeface="Aptos Narrow"/>
              <a:ea typeface="+mn-ea"/>
              <a:cs typeface="+mn-cs"/>
            </a:rPr>
            <a:pPr marL="0" indent="0" algn="ctr"/>
            <a:t>$8.18 M</a:t>
          </a:fld>
          <a:endParaRPr lang="en-US" sz="1600" b="1" i="0" u="none" strike="noStrike">
            <a:solidFill>
              <a:schemeClr val="tx1"/>
            </a:solidFill>
            <a:latin typeface="Aptos Narrow"/>
            <a:ea typeface="+mn-ea"/>
            <a:cs typeface="+mn-cs"/>
          </a:endParaRPr>
        </a:p>
      </xdr:txBody>
    </xdr:sp>
    <xdr:clientData/>
  </xdr:twoCellAnchor>
  <xdr:twoCellAnchor>
    <xdr:from>
      <xdr:col>9</xdr:col>
      <xdr:colOff>513159</xdr:colOff>
      <xdr:row>27</xdr:row>
      <xdr:rowOff>26565</xdr:rowOff>
    </xdr:from>
    <xdr:to>
      <xdr:col>11</xdr:col>
      <xdr:colOff>317803</xdr:colOff>
      <xdr:row>28</xdr:row>
      <xdr:rowOff>35991</xdr:rowOff>
    </xdr:to>
    <xdr:sp macro="" textlink="'Year Analysis'!AH8">
      <xdr:nvSpPr>
        <xdr:cNvPr id="2072" name="TextBox 2071">
          <a:extLst>
            <a:ext uri="{FF2B5EF4-FFF2-40B4-BE49-F238E27FC236}">
              <a16:creationId xmlns:a16="http://schemas.microsoft.com/office/drawing/2014/main" id="{68A7E4A9-9891-7037-314C-8647862D1DF7}"/>
            </a:ext>
          </a:extLst>
        </xdr:cNvPr>
        <xdr:cNvSpPr txBox="1"/>
      </xdr:nvSpPr>
      <xdr:spPr>
        <a:xfrm>
          <a:off x="5978128" y="5170065"/>
          <a:ext cx="1019081" cy="199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69E7A26-2165-4E5E-87DC-422B3CF73F1A}" type="TxLink">
            <a:rPr lang="en-US" sz="1600" b="1" i="0" u="none" strike="noStrike">
              <a:solidFill>
                <a:schemeClr val="tx1"/>
              </a:solidFill>
              <a:latin typeface="Aptos Narrow"/>
              <a:ea typeface="+mn-ea"/>
              <a:cs typeface="+mn-cs"/>
            </a:rPr>
            <a:pPr marL="0" indent="0" algn="ctr"/>
            <a:t>$109.19 K</a:t>
          </a:fld>
          <a:endParaRPr lang="en-US" sz="1600" b="1" i="0" u="none" strike="noStrike">
            <a:solidFill>
              <a:schemeClr val="tx1"/>
            </a:solidFill>
            <a:latin typeface="Aptos Narrow"/>
            <a:ea typeface="+mn-ea"/>
            <a:cs typeface="+mn-cs"/>
          </a:endParaRPr>
        </a:p>
      </xdr:txBody>
    </xdr:sp>
    <xdr:clientData/>
  </xdr:twoCellAnchor>
  <xdr:twoCellAnchor>
    <xdr:from>
      <xdr:col>11</xdr:col>
      <xdr:colOff>428624</xdr:colOff>
      <xdr:row>27</xdr:row>
      <xdr:rowOff>26565</xdr:rowOff>
    </xdr:from>
    <xdr:to>
      <xdr:col>13</xdr:col>
      <xdr:colOff>171175</xdr:colOff>
      <xdr:row>28</xdr:row>
      <xdr:rowOff>67185</xdr:rowOff>
    </xdr:to>
    <xdr:sp macro="" textlink="'Year Analysis'!AH9">
      <xdr:nvSpPr>
        <xdr:cNvPr id="2086" name="TextBox 2085">
          <a:extLst>
            <a:ext uri="{FF2B5EF4-FFF2-40B4-BE49-F238E27FC236}">
              <a16:creationId xmlns:a16="http://schemas.microsoft.com/office/drawing/2014/main" id="{06751E74-7575-A151-8B6A-96D458768D26}"/>
            </a:ext>
          </a:extLst>
        </xdr:cNvPr>
        <xdr:cNvSpPr txBox="1"/>
      </xdr:nvSpPr>
      <xdr:spPr>
        <a:xfrm>
          <a:off x="7108030" y="5170065"/>
          <a:ext cx="956989" cy="231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9829B3A-2E2D-4336-B00A-542F1CED0DD2}" type="TxLink">
            <a:rPr lang="en-US" sz="1600" b="1" i="0" u="none" strike="noStrike">
              <a:solidFill>
                <a:schemeClr val="bg1"/>
              </a:solidFill>
              <a:latin typeface="Aptos Narrow"/>
              <a:ea typeface="+mn-ea"/>
              <a:cs typeface="+mn-cs"/>
            </a:rPr>
            <a:pPr marL="0" indent="0" algn="ctr"/>
            <a:t>$0.00 K</a:t>
          </a:fld>
          <a:endParaRPr lang="en-US" sz="1600" b="1" i="0" u="none" strike="noStrike">
            <a:solidFill>
              <a:schemeClr val="bg1"/>
            </a:solidFill>
            <a:latin typeface="Aptos Narrow"/>
            <a:ea typeface="+mn-ea"/>
            <a:cs typeface="+mn-cs"/>
          </a:endParaRPr>
        </a:p>
      </xdr:txBody>
    </xdr:sp>
    <xdr:clientData/>
  </xdr:twoCellAnchor>
  <xdr:twoCellAnchor>
    <xdr:from>
      <xdr:col>6</xdr:col>
      <xdr:colOff>28623</xdr:colOff>
      <xdr:row>28</xdr:row>
      <xdr:rowOff>159565</xdr:rowOff>
    </xdr:from>
    <xdr:to>
      <xdr:col>7</xdr:col>
      <xdr:colOff>552540</xdr:colOff>
      <xdr:row>29</xdr:row>
      <xdr:rowOff>140125</xdr:rowOff>
    </xdr:to>
    <xdr:sp macro="" textlink="'Year Analysis'!G6">
      <xdr:nvSpPr>
        <xdr:cNvPr id="2087" name="TextBox 2086">
          <a:extLst>
            <a:ext uri="{FF2B5EF4-FFF2-40B4-BE49-F238E27FC236}">
              <a16:creationId xmlns:a16="http://schemas.microsoft.com/office/drawing/2014/main" id="{C21BACF0-1413-CEDA-B6C5-A3FFB97A5FC9}"/>
            </a:ext>
          </a:extLst>
        </xdr:cNvPr>
        <xdr:cNvSpPr txBox="1"/>
      </xdr:nvSpPr>
      <xdr:spPr>
        <a:xfrm>
          <a:off x="3671936" y="5493565"/>
          <a:ext cx="1131135" cy="171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0" i="0" u="none" strike="noStrike">
              <a:solidFill>
                <a:schemeClr val="bg1"/>
              </a:solidFill>
              <a:latin typeface="Aptos Narrow"/>
              <a:ea typeface="+mn-ea"/>
              <a:cs typeface="+mn-cs"/>
            </a:rPr>
            <a:t>Quarter Q1</a:t>
          </a:r>
        </a:p>
      </xdr:txBody>
    </xdr:sp>
    <xdr:clientData/>
  </xdr:twoCellAnchor>
  <xdr:twoCellAnchor>
    <xdr:from>
      <xdr:col>7</xdr:col>
      <xdr:colOff>534104</xdr:colOff>
      <xdr:row>28</xdr:row>
      <xdr:rowOff>169010</xdr:rowOff>
    </xdr:from>
    <xdr:to>
      <xdr:col>9</xdr:col>
      <xdr:colOff>453547</xdr:colOff>
      <xdr:row>29</xdr:row>
      <xdr:rowOff>134555</xdr:rowOff>
    </xdr:to>
    <xdr:sp macro="" textlink="'Year Analysis'!G6">
      <xdr:nvSpPr>
        <xdr:cNvPr id="2088" name="TextBox 2087">
          <a:extLst>
            <a:ext uri="{FF2B5EF4-FFF2-40B4-BE49-F238E27FC236}">
              <a16:creationId xmlns:a16="http://schemas.microsoft.com/office/drawing/2014/main" id="{4731626B-CD36-40FD-F7BA-EEBE649C3EF7}"/>
            </a:ext>
          </a:extLst>
        </xdr:cNvPr>
        <xdr:cNvSpPr txBox="1"/>
      </xdr:nvSpPr>
      <xdr:spPr>
        <a:xfrm>
          <a:off x="4784635" y="5503010"/>
          <a:ext cx="1133881" cy="1560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0" i="0" u="none" strike="noStrike">
              <a:solidFill>
                <a:schemeClr val="tx1"/>
              </a:solidFill>
              <a:latin typeface="Aptos Narrow"/>
              <a:ea typeface="+mn-ea"/>
              <a:cs typeface="+mn-cs"/>
            </a:rPr>
            <a:t>Quarter Q2</a:t>
          </a:r>
        </a:p>
      </xdr:txBody>
    </xdr:sp>
    <xdr:clientData/>
  </xdr:twoCellAnchor>
  <xdr:twoCellAnchor>
    <xdr:from>
      <xdr:col>9</xdr:col>
      <xdr:colOff>458923</xdr:colOff>
      <xdr:row>28</xdr:row>
      <xdr:rowOff>146427</xdr:rowOff>
    </xdr:from>
    <xdr:to>
      <xdr:col>11</xdr:col>
      <xdr:colOff>375621</xdr:colOff>
      <xdr:row>29</xdr:row>
      <xdr:rowOff>126987</xdr:rowOff>
    </xdr:to>
    <xdr:sp macro="" textlink="'Year Analysis'!G6">
      <xdr:nvSpPr>
        <xdr:cNvPr id="2089" name="TextBox 2088">
          <a:extLst>
            <a:ext uri="{FF2B5EF4-FFF2-40B4-BE49-F238E27FC236}">
              <a16:creationId xmlns:a16="http://schemas.microsoft.com/office/drawing/2014/main" id="{8AA5088F-6C68-CD38-2F9B-BF8EB4B9178E}"/>
            </a:ext>
          </a:extLst>
        </xdr:cNvPr>
        <xdr:cNvSpPr txBox="1"/>
      </xdr:nvSpPr>
      <xdr:spPr>
        <a:xfrm>
          <a:off x="5923892" y="5480427"/>
          <a:ext cx="1131135" cy="171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0" i="0" u="none" strike="noStrike">
              <a:solidFill>
                <a:schemeClr val="tx1"/>
              </a:solidFill>
              <a:latin typeface="Aptos Narrow"/>
              <a:ea typeface="+mn-ea"/>
              <a:cs typeface="+mn-cs"/>
            </a:rPr>
            <a:t>Quarter Q3</a:t>
          </a:r>
        </a:p>
      </xdr:txBody>
    </xdr:sp>
    <xdr:clientData/>
  </xdr:twoCellAnchor>
  <xdr:twoCellAnchor>
    <xdr:from>
      <xdr:col>11</xdr:col>
      <xdr:colOff>476249</xdr:colOff>
      <xdr:row>28</xdr:row>
      <xdr:rowOff>107156</xdr:rowOff>
    </xdr:from>
    <xdr:to>
      <xdr:col>13</xdr:col>
      <xdr:colOff>203109</xdr:colOff>
      <xdr:row>29</xdr:row>
      <xdr:rowOff>129450</xdr:rowOff>
    </xdr:to>
    <xdr:sp macro="" textlink="'Year Analysis'!G6">
      <xdr:nvSpPr>
        <xdr:cNvPr id="2090" name="TextBox 2089">
          <a:extLst>
            <a:ext uri="{FF2B5EF4-FFF2-40B4-BE49-F238E27FC236}">
              <a16:creationId xmlns:a16="http://schemas.microsoft.com/office/drawing/2014/main" id="{31BCB3DE-B9FB-69A1-56E7-30924D53D5F6}"/>
            </a:ext>
          </a:extLst>
        </xdr:cNvPr>
        <xdr:cNvSpPr txBox="1"/>
      </xdr:nvSpPr>
      <xdr:spPr>
        <a:xfrm>
          <a:off x="7155655" y="5441156"/>
          <a:ext cx="941298" cy="212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0" i="0" u="none" strike="noStrike">
              <a:solidFill>
                <a:schemeClr val="tx1"/>
              </a:solidFill>
              <a:latin typeface="Aptos Narrow"/>
              <a:ea typeface="+mn-ea"/>
              <a:cs typeface="+mn-cs"/>
            </a:rPr>
            <a:t>Quarter Q4</a:t>
          </a:r>
        </a:p>
      </xdr:txBody>
    </xdr:sp>
    <xdr:clientData/>
  </xdr:twoCellAnchor>
  <xdr:twoCellAnchor>
    <xdr:from>
      <xdr:col>7</xdr:col>
      <xdr:colOff>175790</xdr:colOff>
      <xdr:row>31</xdr:row>
      <xdr:rowOff>23112</xdr:rowOff>
    </xdr:from>
    <xdr:to>
      <xdr:col>8</xdr:col>
      <xdr:colOff>113122</xdr:colOff>
      <xdr:row>32</xdr:row>
      <xdr:rowOff>46807</xdr:rowOff>
    </xdr:to>
    <xdr:sp macro="" textlink="'Year Analysis'!AI6">
      <xdr:nvSpPr>
        <xdr:cNvPr id="2093" name="TextBox 2092">
          <a:extLst>
            <a:ext uri="{FF2B5EF4-FFF2-40B4-BE49-F238E27FC236}">
              <a16:creationId xmlns:a16="http://schemas.microsoft.com/office/drawing/2014/main" id="{C5DEA397-AF04-9CAA-A510-7204B395D22C}"/>
            </a:ext>
          </a:extLst>
        </xdr:cNvPr>
        <xdr:cNvSpPr txBox="1"/>
      </xdr:nvSpPr>
      <xdr:spPr>
        <a:xfrm>
          <a:off x="4426321" y="5928612"/>
          <a:ext cx="544551" cy="2141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2CE602B-6C72-4E54-8F8C-23A8C75F8A05}" type="TxLink">
            <a:rPr lang="en-US" sz="1100" b="1" i="0" u="none" strike="noStrike">
              <a:solidFill>
                <a:srgbClr val="000000"/>
              </a:solidFill>
              <a:latin typeface="Aptos Narrow"/>
              <a:ea typeface="+mn-ea"/>
              <a:cs typeface="+mn-cs"/>
            </a:rPr>
            <a:t>43%</a:t>
          </a:fld>
          <a:endParaRPr lang="en-US" sz="1100" b="1" i="0" u="none" strike="noStrike">
            <a:solidFill>
              <a:schemeClr val="tx1"/>
            </a:solidFill>
            <a:latin typeface="Aptos Narrow"/>
            <a:ea typeface="+mn-ea"/>
            <a:cs typeface="+mn-cs"/>
          </a:endParaRPr>
        </a:p>
      </xdr:txBody>
    </xdr:sp>
    <xdr:clientData/>
  </xdr:twoCellAnchor>
  <xdr:twoCellAnchor>
    <xdr:from>
      <xdr:col>5</xdr:col>
      <xdr:colOff>152399</xdr:colOff>
      <xdr:row>23</xdr:row>
      <xdr:rowOff>121022</xdr:rowOff>
    </xdr:from>
    <xdr:to>
      <xdr:col>8</xdr:col>
      <xdr:colOff>390444</xdr:colOff>
      <xdr:row>25</xdr:row>
      <xdr:rowOff>11492</xdr:rowOff>
    </xdr:to>
    <xdr:sp macro="" textlink="'Year Analysis'!G6">
      <xdr:nvSpPr>
        <xdr:cNvPr id="2097" name="TextBox 2096">
          <a:extLst>
            <a:ext uri="{FF2B5EF4-FFF2-40B4-BE49-F238E27FC236}">
              <a16:creationId xmlns:a16="http://schemas.microsoft.com/office/drawing/2014/main" id="{6B47D438-DF65-E721-70E7-EA30A17416A8}"/>
            </a:ext>
          </a:extLst>
        </xdr:cNvPr>
        <xdr:cNvSpPr txBox="1"/>
      </xdr:nvSpPr>
      <xdr:spPr>
        <a:xfrm>
          <a:off x="3188493" y="4502522"/>
          <a:ext cx="2059701" cy="2714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0" i="0" u="none" strike="noStrike">
              <a:solidFill>
                <a:srgbClr val="000000"/>
              </a:solidFill>
              <a:latin typeface="Aptos Narrow"/>
              <a:ea typeface="+mn-ea"/>
              <a:cs typeface="+mn-cs"/>
            </a:rPr>
            <a:t>Quarterly</a:t>
          </a:r>
          <a:r>
            <a:rPr lang="en-US" sz="1100" b="0" i="0" u="none" strike="noStrike" baseline="0">
              <a:solidFill>
                <a:srgbClr val="000000"/>
              </a:solidFill>
              <a:latin typeface="Aptos Narrow"/>
              <a:ea typeface="+mn-ea"/>
              <a:cs typeface="+mn-cs"/>
            </a:rPr>
            <a:t> view by</a:t>
          </a:r>
          <a:r>
            <a:rPr lang="en-US" sz="1100" b="0" i="0" u="none" strike="noStrike">
              <a:solidFill>
                <a:srgbClr val="000000"/>
              </a:solidFill>
              <a:latin typeface="Aptos Narrow"/>
              <a:ea typeface="+mn-ea"/>
              <a:cs typeface="+mn-cs"/>
            </a:rPr>
            <a:t> </a:t>
          </a:r>
          <a:r>
            <a:rPr lang="en-US" sz="1200" b="1" i="0" u="none" strike="noStrike">
              <a:solidFill>
                <a:srgbClr val="000000"/>
              </a:solidFill>
              <a:latin typeface="Aptos Narrow"/>
              <a:ea typeface="+mn-ea"/>
              <a:cs typeface="+mn-cs"/>
            </a:rPr>
            <a:t>Profit.</a:t>
          </a:r>
          <a:endParaRPr lang="en-US" sz="1100" b="0" i="0" u="none" strike="noStrike">
            <a:solidFill>
              <a:srgbClr val="000000"/>
            </a:solidFill>
            <a:latin typeface="Aptos Narrow"/>
            <a:ea typeface="+mn-ea"/>
            <a:cs typeface="+mn-cs"/>
          </a:endParaRPr>
        </a:p>
      </xdr:txBody>
    </xdr:sp>
    <xdr:clientData/>
  </xdr:twoCellAnchor>
  <xdr:twoCellAnchor>
    <xdr:from>
      <xdr:col>13</xdr:col>
      <xdr:colOff>500062</xdr:colOff>
      <xdr:row>23</xdr:row>
      <xdr:rowOff>83345</xdr:rowOff>
    </xdr:from>
    <xdr:to>
      <xdr:col>23</xdr:col>
      <xdr:colOff>347382</xdr:colOff>
      <xdr:row>32</xdr:row>
      <xdr:rowOff>123265</xdr:rowOff>
    </xdr:to>
    <xdr:sp macro="" textlink="">
      <xdr:nvSpPr>
        <xdr:cNvPr id="2098" name="Rectangle: Rounded Corners 2097">
          <a:extLst>
            <a:ext uri="{FF2B5EF4-FFF2-40B4-BE49-F238E27FC236}">
              <a16:creationId xmlns:a16="http://schemas.microsoft.com/office/drawing/2014/main" id="{D76A9758-723C-44A7-3EF7-B887883CD179}"/>
            </a:ext>
          </a:extLst>
        </xdr:cNvPr>
        <xdr:cNvSpPr/>
      </xdr:nvSpPr>
      <xdr:spPr>
        <a:xfrm>
          <a:off x="8393906" y="4464845"/>
          <a:ext cx="5919507" cy="1754420"/>
        </a:xfrm>
        <a:prstGeom prst="roundRect">
          <a:avLst>
            <a:gd name="adj" fmla="val 5556"/>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104775</xdr:colOff>
      <xdr:row>30</xdr:row>
      <xdr:rowOff>92868</xdr:rowOff>
    </xdr:from>
    <xdr:to>
      <xdr:col>9</xdr:col>
      <xdr:colOff>477549</xdr:colOff>
      <xdr:row>32</xdr:row>
      <xdr:rowOff>84876</xdr:rowOff>
    </xdr:to>
    <xdr:sp macro="" textlink="">
      <xdr:nvSpPr>
        <xdr:cNvPr id="2120" name="Oval 2119">
          <a:extLst>
            <a:ext uri="{FF2B5EF4-FFF2-40B4-BE49-F238E27FC236}">
              <a16:creationId xmlns:a16="http://schemas.microsoft.com/office/drawing/2014/main" id="{60B046A3-B5E7-C264-60B6-3E4394C8B5D1}"/>
            </a:ext>
          </a:extLst>
        </xdr:cNvPr>
        <xdr:cNvSpPr/>
      </xdr:nvSpPr>
      <xdr:spPr>
        <a:xfrm>
          <a:off x="5569744" y="5807868"/>
          <a:ext cx="372774" cy="373008"/>
        </a:xfrm>
        <a:prstGeom prst="ellipse">
          <a:avLst/>
        </a:prstGeom>
        <a:solidFill>
          <a:schemeClr val="bg1"/>
        </a:solidFill>
        <a:ln>
          <a:noFill/>
        </a:ln>
        <a:effectLst>
          <a:outerShdw blurRad="635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14</xdr:col>
      <xdr:colOff>44825</xdr:colOff>
      <xdr:row>24</xdr:row>
      <xdr:rowOff>33617</xdr:rowOff>
    </xdr:from>
    <xdr:to>
      <xdr:col>23</xdr:col>
      <xdr:colOff>261938</xdr:colOff>
      <xdr:row>32</xdr:row>
      <xdr:rowOff>35719</xdr:rowOff>
    </xdr:to>
    <mc:AlternateContent xmlns:mc="http://schemas.openxmlformats.org/markup-compatibility/2006">
      <mc:Choice xmlns:a14="http://schemas.microsoft.com/office/drawing/2010/main" Requires="a14">
        <xdr:graphicFrame macro="">
          <xdr:nvGraphicFramePr>
            <xdr:cNvPr id="2099" name="Country">
              <a:extLst>
                <a:ext uri="{FF2B5EF4-FFF2-40B4-BE49-F238E27FC236}">
                  <a16:creationId xmlns:a16="http://schemas.microsoft.com/office/drawing/2014/main" id="{C5AA395A-B9CA-456E-BC7A-67A6AB342788}"/>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8545888" y="4605617"/>
              <a:ext cx="5682081" cy="152610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95249</xdr:colOff>
      <xdr:row>0</xdr:row>
      <xdr:rowOff>59531</xdr:rowOff>
    </xdr:from>
    <xdr:to>
      <xdr:col>6</xdr:col>
      <xdr:colOff>428623</xdr:colOff>
      <xdr:row>2</xdr:row>
      <xdr:rowOff>130968</xdr:rowOff>
    </xdr:to>
    <xdr:sp macro="" textlink="'Year Analysis'!G6">
      <xdr:nvSpPr>
        <xdr:cNvPr id="2100" name="TextBox 2099">
          <a:extLst>
            <a:ext uri="{FF2B5EF4-FFF2-40B4-BE49-F238E27FC236}">
              <a16:creationId xmlns:a16="http://schemas.microsoft.com/office/drawing/2014/main" id="{6BF9B290-182C-BBEF-3678-75C472B761A7}"/>
            </a:ext>
          </a:extLst>
        </xdr:cNvPr>
        <xdr:cNvSpPr txBox="1"/>
      </xdr:nvSpPr>
      <xdr:spPr>
        <a:xfrm>
          <a:off x="95249" y="59531"/>
          <a:ext cx="3976687" cy="4524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000" b="1" i="0" u="none" strike="noStrike" baseline="0">
              <a:solidFill>
                <a:srgbClr val="F29F05"/>
              </a:solidFill>
              <a:latin typeface="Aptos Narrow"/>
              <a:ea typeface="+mn-ea"/>
              <a:cs typeface="+mn-cs"/>
            </a:rPr>
            <a:t>NOVAMART</a:t>
          </a:r>
          <a:r>
            <a:rPr lang="en-US" sz="2000" b="1" i="0" u="none" strike="noStrike" baseline="0">
              <a:solidFill>
                <a:srgbClr val="000000"/>
              </a:solidFill>
              <a:latin typeface="Aptos Narrow"/>
              <a:ea typeface="+mn-ea"/>
              <a:cs typeface="+mn-cs"/>
            </a:rPr>
            <a:t> SALES ANALYSIS</a:t>
          </a:r>
          <a:endParaRPr lang="en-US" sz="2000" b="1" i="0" u="none" strike="noStrike">
            <a:solidFill>
              <a:srgbClr val="000000"/>
            </a:solidFill>
            <a:latin typeface="Aptos Narrow"/>
            <a:ea typeface="+mn-ea"/>
            <a:cs typeface="+mn-cs"/>
          </a:endParaRPr>
        </a:p>
      </xdr:txBody>
    </xdr:sp>
    <xdr:clientData/>
  </xdr:twoCellAnchor>
  <xdr:twoCellAnchor>
    <xdr:from>
      <xdr:col>11</xdr:col>
      <xdr:colOff>7143</xdr:colOff>
      <xdr:row>30</xdr:row>
      <xdr:rowOff>90488</xdr:rowOff>
    </xdr:from>
    <xdr:to>
      <xdr:col>11</xdr:col>
      <xdr:colOff>379917</xdr:colOff>
      <xdr:row>32</xdr:row>
      <xdr:rowOff>82496</xdr:rowOff>
    </xdr:to>
    <xdr:sp macro="" textlink="">
      <xdr:nvSpPr>
        <xdr:cNvPr id="2121" name="Oval 2120">
          <a:extLst>
            <a:ext uri="{FF2B5EF4-FFF2-40B4-BE49-F238E27FC236}">
              <a16:creationId xmlns:a16="http://schemas.microsoft.com/office/drawing/2014/main" id="{A75DDB35-BFB8-11DF-B30A-491EAC374E45}"/>
            </a:ext>
          </a:extLst>
        </xdr:cNvPr>
        <xdr:cNvSpPr/>
      </xdr:nvSpPr>
      <xdr:spPr>
        <a:xfrm>
          <a:off x="6686549" y="5805488"/>
          <a:ext cx="372774" cy="373008"/>
        </a:xfrm>
        <a:prstGeom prst="ellipse">
          <a:avLst/>
        </a:prstGeom>
        <a:solidFill>
          <a:schemeClr val="bg1">
            <a:lumMod val="75000"/>
          </a:schemeClr>
        </a:solidFill>
        <a:ln>
          <a:noFill/>
        </a:ln>
        <a:effectLst>
          <a:outerShdw blurRad="635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516731</xdr:colOff>
      <xdr:row>30</xdr:row>
      <xdr:rowOff>88106</xdr:rowOff>
    </xdr:from>
    <xdr:to>
      <xdr:col>13</xdr:col>
      <xdr:colOff>282286</xdr:colOff>
      <xdr:row>32</xdr:row>
      <xdr:rowOff>80114</xdr:rowOff>
    </xdr:to>
    <xdr:sp macro="" textlink="">
      <xdr:nvSpPr>
        <xdr:cNvPr id="2122" name="Oval 2121">
          <a:extLst>
            <a:ext uri="{FF2B5EF4-FFF2-40B4-BE49-F238E27FC236}">
              <a16:creationId xmlns:a16="http://schemas.microsoft.com/office/drawing/2014/main" id="{7B77A376-59EA-43FE-C088-BC8C543C0035}"/>
            </a:ext>
          </a:extLst>
        </xdr:cNvPr>
        <xdr:cNvSpPr/>
      </xdr:nvSpPr>
      <xdr:spPr>
        <a:xfrm>
          <a:off x="7803356" y="5803106"/>
          <a:ext cx="372774" cy="373008"/>
        </a:xfrm>
        <a:prstGeom prst="ellipse">
          <a:avLst/>
        </a:prstGeom>
        <a:solidFill>
          <a:schemeClr val="bg1">
            <a:lumMod val="75000"/>
          </a:schemeClr>
        </a:solidFill>
        <a:ln>
          <a:noFill/>
        </a:ln>
        <a:effectLst>
          <a:outerShdw blurRad="635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8</xdr:col>
      <xdr:colOff>570286</xdr:colOff>
      <xdr:row>30</xdr:row>
      <xdr:rowOff>178866</xdr:rowOff>
    </xdr:from>
    <xdr:to>
      <xdr:col>10</xdr:col>
      <xdr:colOff>20969</xdr:colOff>
      <xdr:row>32</xdr:row>
      <xdr:rowOff>34555</xdr:rowOff>
    </xdr:to>
    <xdr:sp macro="" textlink="'Year Analysis'!AI7">
      <xdr:nvSpPr>
        <xdr:cNvPr id="2094" name="TextBox 2093">
          <a:extLst>
            <a:ext uri="{FF2B5EF4-FFF2-40B4-BE49-F238E27FC236}">
              <a16:creationId xmlns:a16="http://schemas.microsoft.com/office/drawing/2014/main" id="{CF586845-0A73-B6EE-0AAC-7A328A495D02}"/>
            </a:ext>
          </a:extLst>
        </xdr:cNvPr>
        <xdr:cNvSpPr txBox="1"/>
      </xdr:nvSpPr>
      <xdr:spPr>
        <a:xfrm>
          <a:off x="5428036" y="5893866"/>
          <a:ext cx="665121" cy="2366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CB826EF-0C75-4826-B3C8-82E1D9EC100F}" type="TxLink">
            <a:rPr lang="en-US" sz="1100" b="1" i="0" u="none" strike="noStrike">
              <a:solidFill>
                <a:srgbClr val="000000"/>
              </a:solidFill>
              <a:latin typeface="Aptos Narrow"/>
              <a:ea typeface="+mn-ea"/>
              <a:cs typeface="+mn-cs"/>
            </a:rPr>
            <a:t>57%</a:t>
          </a:fld>
          <a:endParaRPr lang="en-US" sz="1100" b="1" i="0" u="none" strike="noStrike">
            <a:solidFill>
              <a:schemeClr val="tx1"/>
            </a:solidFill>
            <a:latin typeface="Aptos Narrow"/>
            <a:ea typeface="+mn-ea"/>
            <a:cs typeface="+mn-cs"/>
          </a:endParaRPr>
        </a:p>
      </xdr:txBody>
    </xdr:sp>
    <xdr:clientData/>
  </xdr:twoCellAnchor>
  <xdr:twoCellAnchor>
    <xdr:from>
      <xdr:col>10</xdr:col>
      <xdr:colOff>478133</xdr:colOff>
      <xdr:row>30</xdr:row>
      <xdr:rowOff>166614</xdr:rowOff>
    </xdr:from>
    <xdr:to>
      <xdr:col>11</xdr:col>
      <xdr:colOff>533286</xdr:colOff>
      <xdr:row>32</xdr:row>
      <xdr:rowOff>22303</xdr:rowOff>
    </xdr:to>
    <xdr:sp macro="" textlink="'Year Analysis'!AI8">
      <xdr:nvSpPr>
        <xdr:cNvPr id="2095" name="TextBox 2094">
          <a:extLst>
            <a:ext uri="{FF2B5EF4-FFF2-40B4-BE49-F238E27FC236}">
              <a16:creationId xmlns:a16="http://schemas.microsoft.com/office/drawing/2014/main" id="{F16D731B-65DE-6AB1-CD47-80EF03697B3A}"/>
            </a:ext>
          </a:extLst>
        </xdr:cNvPr>
        <xdr:cNvSpPr txBox="1"/>
      </xdr:nvSpPr>
      <xdr:spPr>
        <a:xfrm>
          <a:off x="6550321" y="5881614"/>
          <a:ext cx="662371" cy="2366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14D58A3-3ECC-4C77-A235-4841DD00604D}" type="TxLink">
            <a:rPr lang="en-US" sz="1100" b="1" i="0" u="none" strike="noStrike">
              <a:solidFill>
                <a:srgbClr val="000000"/>
              </a:solidFill>
              <a:latin typeface="Aptos Narrow"/>
              <a:ea typeface="+mn-ea"/>
              <a:cs typeface="+mn-cs"/>
            </a:rPr>
            <a:t>1%</a:t>
          </a:fld>
          <a:endParaRPr lang="en-US" sz="1100" b="1" i="0" u="none" strike="noStrike">
            <a:solidFill>
              <a:schemeClr val="tx1"/>
            </a:solidFill>
            <a:latin typeface="Aptos Narrow"/>
            <a:ea typeface="+mn-ea"/>
            <a:cs typeface="+mn-cs"/>
          </a:endParaRPr>
        </a:p>
      </xdr:txBody>
    </xdr:sp>
    <xdr:clientData/>
  </xdr:twoCellAnchor>
  <xdr:twoCellAnchor>
    <xdr:from>
      <xdr:col>12</xdr:col>
      <xdr:colOff>383231</xdr:colOff>
      <xdr:row>30</xdr:row>
      <xdr:rowOff>159264</xdr:rowOff>
    </xdr:from>
    <xdr:to>
      <xdr:col>13</xdr:col>
      <xdr:colOff>441129</xdr:colOff>
      <xdr:row>32</xdr:row>
      <xdr:rowOff>14953</xdr:rowOff>
    </xdr:to>
    <xdr:sp macro="" textlink="'Year Analysis'!AI9">
      <xdr:nvSpPr>
        <xdr:cNvPr id="2096" name="TextBox 2095">
          <a:extLst>
            <a:ext uri="{FF2B5EF4-FFF2-40B4-BE49-F238E27FC236}">
              <a16:creationId xmlns:a16="http://schemas.microsoft.com/office/drawing/2014/main" id="{510B5065-B8E0-C1F8-9BB4-FE260E52C843}"/>
            </a:ext>
          </a:extLst>
        </xdr:cNvPr>
        <xdr:cNvSpPr txBox="1"/>
      </xdr:nvSpPr>
      <xdr:spPr>
        <a:xfrm>
          <a:off x="7669856" y="5874264"/>
          <a:ext cx="665117" cy="2366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0811BF0-3114-4433-90F0-BE1BF3F73D12}" type="TxLink">
            <a:rPr lang="en-US" sz="1100" b="1" i="0" u="none" strike="noStrike">
              <a:solidFill>
                <a:srgbClr val="000000"/>
              </a:solidFill>
              <a:latin typeface="Aptos Narrow"/>
              <a:ea typeface="+mn-ea"/>
              <a:cs typeface="+mn-cs"/>
            </a:rPr>
            <a:t>0%</a:t>
          </a:fld>
          <a:endParaRPr lang="en-US" sz="1100" b="1" i="0" u="none" strike="noStrike">
            <a:solidFill>
              <a:schemeClr val="tx1"/>
            </a:solidFill>
            <a:latin typeface="Aptos Narrow"/>
            <a:ea typeface="+mn-ea"/>
            <a:cs typeface="+mn-cs"/>
          </a:endParaRPr>
        </a:p>
      </xdr:txBody>
    </xdr:sp>
    <xdr:clientData/>
  </xdr:twoCellAnchor>
  <xdr:twoCellAnchor editAs="oneCell">
    <xdr:from>
      <xdr:col>6</xdr:col>
      <xdr:colOff>428624</xdr:colOff>
      <xdr:row>0</xdr:row>
      <xdr:rowOff>144971</xdr:rowOff>
    </xdr:from>
    <xdr:to>
      <xdr:col>7</xdr:col>
      <xdr:colOff>440531</xdr:colOff>
      <xdr:row>2</xdr:row>
      <xdr:rowOff>59531</xdr:rowOff>
    </xdr:to>
    <xdr:pic>
      <xdr:nvPicPr>
        <xdr:cNvPr id="2125" name="Picture 2124">
          <a:extLst>
            <a:ext uri="{FF2B5EF4-FFF2-40B4-BE49-F238E27FC236}">
              <a16:creationId xmlns:a16="http://schemas.microsoft.com/office/drawing/2014/main" id="{D86F6DA1-38DE-BA2D-B1F7-36671312F581}"/>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071937" y="144971"/>
          <a:ext cx="619125" cy="295560"/>
        </a:xfrm>
        <a:prstGeom prst="rect">
          <a:avLst/>
        </a:prstGeom>
      </xdr:spPr>
    </xdr:pic>
    <xdr:clientData/>
  </xdr:twoCellAnchor>
</xdr:wsDr>
</file>

<file path=xl/drawings/drawing2.xml><?xml version="1.0" encoding="utf-8"?>
<c:userShapes xmlns:c="http://schemas.openxmlformats.org/drawingml/2006/chart">
  <cdr:relSizeAnchor xmlns:cdr="http://schemas.openxmlformats.org/drawingml/2006/chartDrawing">
    <cdr:from>
      <cdr:x>0.38301</cdr:x>
      <cdr:y>0.18964</cdr:y>
    </cdr:from>
    <cdr:to>
      <cdr:x>0.62372</cdr:x>
      <cdr:y>0.62895</cdr:y>
    </cdr:to>
    <cdr:sp macro="" textlink="">
      <cdr:nvSpPr>
        <cdr:cNvPr id="2" name="Oval 1">
          <a:extLst xmlns:a="http://schemas.openxmlformats.org/drawingml/2006/main">
            <a:ext uri="{FF2B5EF4-FFF2-40B4-BE49-F238E27FC236}">
              <a16:creationId xmlns:a16="http://schemas.microsoft.com/office/drawing/2014/main" id="{136191AC-F27E-0C55-C27D-7E2BD8E7A294}"/>
            </a:ext>
          </a:extLst>
        </cdr:cNvPr>
        <cdr:cNvSpPr/>
      </cdr:nvSpPr>
      <cdr:spPr>
        <a:xfrm xmlns:a="http://schemas.openxmlformats.org/drawingml/2006/main">
          <a:off x="1097931" y="300300"/>
          <a:ext cx="690038" cy="695656"/>
        </a:xfrm>
        <a:prstGeom xmlns:a="http://schemas.openxmlformats.org/drawingml/2006/main" prst="ellipse">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180974</xdr:colOff>
      <xdr:row>49</xdr:row>
      <xdr:rowOff>67224</xdr:rowOff>
    </xdr:to>
    <xdr:pic>
      <xdr:nvPicPr>
        <xdr:cNvPr id="3" name="Picture 2">
          <a:extLst>
            <a:ext uri="{FF2B5EF4-FFF2-40B4-BE49-F238E27FC236}">
              <a16:creationId xmlns:a16="http://schemas.microsoft.com/office/drawing/2014/main" id="{4181E634-FC5E-2A37-5895-4F1C6D72EA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9324974" cy="9401724"/>
        </a:xfrm>
        <a:prstGeom prst="rect">
          <a:avLst/>
        </a:prstGeom>
      </xdr:spPr>
    </xdr:pic>
    <xdr:clientData/>
  </xdr:twoCellAnchor>
  <xdr:twoCellAnchor>
    <xdr:from>
      <xdr:col>16</xdr:col>
      <xdr:colOff>9525</xdr:colOff>
      <xdr:row>6</xdr:row>
      <xdr:rowOff>38100</xdr:rowOff>
    </xdr:from>
    <xdr:to>
      <xdr:col>17</xdr:col>
      <xdr:colOff>9525</xdr:colOff>
      <xdr:row>8</xdr:row>
      <xdr:rowOff>9525</xdr:rowOff>
    </xdr:to>
    <xdr:sp macro="" textlink="">
      <xdr:nvSpPr>
        <xdr:cNvPr id="4" name="Rectangle: Rounded Corners 3">
          <a:extLst>
            <a:ext uri="{FF2B5EF4-FFF2-40B4-BE49-F238E27FC236}">
              <a16:creationId xmlns:a16="http://schemas.microsoft.com/office/drawing/2014/main" id="{5DDEC7FE-D22E-2870-3754-BAFE5EDD4A1C}"/>
            </a:ext>
          </a:extLst>
        </xdr:cNvPr>
        <xdr:cNvSpPr/>
      </xdr:nvSpPr>
      <xdr:spPr>
        <a:xfrm>
          <a:off x="9763125" y="1181100"/>
          <a:ext cx="609600" cy="352425"/>
        </a:xfrm>
        <a:prstGeom prst="roundRect">
          <a:avLst/>
        </a:prstGeom>
        <a:solidFill>
          <a:srgbClr val="04BFBF">
            <a:alpha val="89804"/>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17</xdr:col>
      <xdr:colOff>104775</xdr:colOff>
      <xdr:row>6</xdr:row>
      <xdr:rowOff>47625</xdr:rowOff>
    </xdr:from>
    <xdr:to>
      <xdr:col>18</xdr:col>
      <xdr:colOff>104775</xdr:colOff>
      <xdr:row>8</xdr:row>
      <xdr:rowOff>19050</xdr:rowOff>
    </xdr:to>
    <xdr:sp macro="" textlink="">
      <xdr:nvSpPr>
        <xdr:cNvPr id="5" name="Rectangle: Rounded Corners 4">
          <a:extLst>
            <a:ext uri="{FF2B5EF4-FFF2-40B4-BE49-F238E27FC236}">
              <a16:creationId xmlns:a16="http://schemas.microsoft.com/office/drawing/2014/main" id="{CFC8E4AD-B8CE-FB95-76E5-61C72A8D05DC}"/>
            </a:ext>
          </a:extLst>
        </xdr:cNvPr>
        <xdr:cNvSpPr/>
      </xdr:nvSpPr>
      <xdr:spPr>
        <a:xfrm>
          <a:off x="10467975" y="1190625"/>
          <a:ext cx="609600" cy="352425"/>
        </a:xfrm>
        <a:prstGeom prst="roundRect">
          <a:avLst/>
        </a:prstGeom>
        <a:solidFill>
          <a:srgbClr val="F29F05">
            <a:alpha val="89804"/>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15</xdr:col>
      <xdr:colOff>552450</xdr:colOff>
      <xdr:row>9</xdr:row>
      <xdr:rowOff>180975</xdr:rowOff>
    </xdr:from>
    <xdr:to>
      <xdr:col>16</xdr:col>
      <xdr:colOff>552450</xdr:colOff>
      <xdr:row>11</xdr:row>
      <xdr:rowOff>152400</xdr:rowOff>
    </xdr:to>
    <xdr:sp macro="" textlink="">
      <xdr:nvSpPr>
        <xdr:cNvPr id="6" name="Rectangle: Rounded Corners 5">
          <a:extLst>
            <a:ext uri="{FF2B5EF4-FFF2-40B4-BE49-F238E27FC236}">
              <a16:creationId xmlns:a16="http://schemas.microsoft.com/office/drawing/2014/main" id="{9BA98C11-5030-2AA5-1151-2E07D8D35E4C}"/>
            </a:ext>
          </a:extLst>
        </xdr:cNvPr>
        <xdr:cNvSpPr/>
      </xdr:nvSpPr>
      <xdr:spPr>
        <a:xfrm>
          <a:off x="9696450" y="1895475"/>
          <a:ext cx="609600" cy="352425"/>
        </a:xfrm>
        <a:prstGeom prst="roundRect">
          <a:avLst/>
        </a:prstGeom>
        <a:solidFill>
          <a:srgbClr val="F28705">
            <a:alpha val="89804"/>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17</xdr:col>
      <xdr:colOff>152400</xdr:colOff>
      <xdr:row>10</xdr:row>
      <xdr:rowOff>9525</xdr:rowOff>
    </xdr:from>
    <xdr:to>
      <xdr:col>18</xdr:col>
      <xdr:colOff>152400</xdr:colOff>
      <xdr:row>11</xdr:row>
      <xdr:rowOff>171450</xdr:rowOff>
    </xdr:to>
    <xdr:sp macro="" textlink="">
      <xdr:nvSpPr>
        <xdr:cNvPr id="7" name="Rectangle: Rounded Corners 6">
          <a:extLst>
            <a:ext uri="{FF2B5EF4-FFF2-40B4-BE49-F238E27FC236}">
              <a16:creationId xmlns:a16="http://schemas.microsoft.com/office/drawing/2014/main" id="{3F6C4E30-FACA-423A-3FE5-965A97EF7E75}"/>
            </a:ext>
          </a:extLst>
        </xdr:cNvPr>
        <xdr:cNvSpPr/>
      </xdr:nvSpPr>
      <xdr:spPr>
        <a:xfrm>
          <a:off x="10515600" y="1914525"/>
          <a:ext cx="609600" cy="352425"/>
        </a:xfrm>
        <a:prstGeom prst="roundRect">
          <a:avLst/>
        </a:prstGeom>
        <a:solidFill>
          <a:srgbClr val="F20505">
            <a:alpha val="89804"/>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16</xdr:col>
      <xdr:colOff>9525</xdr:colOff>
      <xdr:row>21</xdr:row>
      <xdr:rowOff>38100</xdr:rowOff>
    </xdr:from>
    <xdr:to>
      <xdr:col>17</xdr:col>
      <xdr:colOff>9525</xdr:colOff>
      <xdr:row>23</xdr:row>
      <xdr:rowOff>9525</xdr:rowOff>
    </xdr:to>
    <xdr:sp macro="" textlink="">
      <xdr:nvSpPr>
        <xdr:cNvPr id="2" name="Rectangle: Rounded Corners 1">
          <a:extLst>
            <a:ext uri="{FF2B5EF4-FFF2-40B4-BE49-F238E27FC236}">
              <a16:creationId xmlns:a16="http://schemas.microsoft.com/office/drawing/2014/main" id="{1CB72BFD-8CA1-4C46-B04A-40ABF7B1BAA9}"/>
            </a:ext>
          </a:extLst>
        </xdr:cNvPr>
        <xdr:cNvSpPr/>
      </xdr:nvSpPr>
      <xdr:spPr>
        <a:xfrm>
          <a:off x="9153525" y="4419600"/>
          <a:ext cx="609600" cy="352425"/>
        </a:xfrm>
        <a:prstGeom prst="roundRect">
          <a:avLst/>
        </a:prstGeom>
        <a:solidFill>
          <a:srgbClr val="04BFBF">
            <a:alpha val="89804"/>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17</xdr:col>
      <xdr:colOff>104775</xdr:colOff>
      <xdr:row>21</xdr:row>
      <xdr:rowOff>47625</xdr:rowOff>
    </xdr:from>
    <xdr:to>
      <xdr:col>18</xdr:col>
      <xdr:colOff>104775</xdr:colOff>
      <xdr:row>23</xdr:row>
      <xdr:rowOff>19050</xdr:rowOff>
    </xdr:to>
    <xdr:sp macro="" textlink="">
      <xdr:nvSpPr>
        <xdr:cNvPr id="8" name="Rectangle: Rounded Corners 7">
          <a:extLst>
            <a:ext uri="{FF2B5EF4-FFF2-40B4-BE49-F238E27FC236}">
              <a16:creationId xmlns:a16="http://schemas.microsoft.com/office/drawing/2014/main" id="{1D6C2FFD-7B9E-41B4-9A25-58057799B20C}"/>
            </a:ext>
          </a:extLst>
        </xdr:cNvPr>
        <xdr:cNvSpPr/>
      </xdr:nvSpPr>
      <xdr:spPr>
        <a:xfrm>
          <a:off x="9858375" y="4429125"/>
          <a:ext cx="609600" cy="352425"/>
        </a:xfrm>
        <a:prstGeom prst="roundRect">
          <a:avLst/>
        </a:prstGeom>
        <a:solidFill>
          <a:srgbClr val="F29F05">
            <a:alpha val="89804"/>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15</xdr:col>
      <xdr:colOff>552450</xdr:colOff>
      <xdr:row>24</xdr:row>
      <xdr:rowOff>180975</xdr:rowOff>
    </xdr:from>
    <xdr:to>
      <xdr:col>16</xdr:col>
      <xdr:colOff>552450</xdr:colOff>
      <xdr:row>26</xdr:row>
      <xdr:rowOff>152400</xdr:rowOff>
    </xdr:to>
    <xdr:sp macro="" textlink="">
      <xdr:nvSpPr>
        <xdr:cNvPr id="9" name="Rectangle: Rounded Corners 8">
          <a:extLst>
            <a:ext uri="{FF2B5EF4-FFF2-40B4-BE49-F238E27FC236}">
              <a16:creationId xmlns:a16="http://schemas.microsoft.com/office/drawing/2014/main" id="{E86C4038-BFCA-4F52-9046-4AB7A1B2ED95}"/>
            </a:ext>
          </a:extLst>
        </xdr:cNvPr>
        <xdr:cNvSpPr/>
      </xdr:nvSpPr>
      <xdr:spPr>
        <a:xfrm>
          <a:off x="9086850" y="5133975"/>
          <a:ext cx="609600" cy="352425"/>
        </a:xfrm>
        <a:prstGeom prst="roundRect">
          <a:avLst/>
        </a:prstGeom>
        <a:solidFill>
          <a:srgbClr val="F28705">
            <a:alpha val="89804"/>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17</xdr:col>
      <xdr:colOff>152400</xdr:colOff>
      <xdr:row>25</xdr:row>
      <xdr:rowOff>9525</xdr:rowOff>
    </xdr:from>
    <xdr:to>
      <xdr:col>18</xdr:col>
      <xdr:colOff>152400</xdr:colOff>
      <xdr:row>26</xdr:row>
      <xdr:rowOff>171450</xdr:rowOff>
    </xdr:to>
    <xdr:sp macro="" textlink="">
      <xdr:nvSpPr>
        <xdr:cNvPr id="10" name="Rectangle: Rounded Corners 9">
          <a:extLst>
            <a:ext uri="{FF2B5EF4-FFF2-40B4-BE49-F238E27FC236}">
              <a16:creationId xmlns:a16="http://schemas.microsoft.com/office/drawing/2014/main" id="{EC16B7DA-A01A-48F6-8E7E-A5F02637028C}"/>
            </a:ext>
          </a:extLst>
        </xdr:cNvPr>
        <xdr:cNvSpPr/>
      </xdr:nvSpPr>
      <xdr:spPr>
        <a:xfrm>
          <a:off x="9906000" y="5153025"/>
          <a:ext cx="609600" cy="352425"/>
        </a:xfrm>
        <a:prstGeom prst="roundRect">
          <a:avLst/>
        </a:prstGeom>
        <a:solidFill>
          <a:srgbClr val="F20505">
            <a:alpha val="89804"/>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23</xdr:col>
      <xdr:colOff>166408</xdr:colOff>
      <xdr:row>22</xdr:row>
      <xdr:rowOff>0</xdr:rowOff>
    </xdr:from>
    <xdr:to>
      <xdr:col>24</xdr:col>
      <xdr:colOff>170890</xdr:colOff>
      <xdr:row>23</xdr:row>
      <xdr:rowOff>161925</xdr:rowOff>
    </xdr:to>
    <xdr:sp macro="" textlink="">
      <xdr:nvSpPr>
        <xdr:cNvPr id="11" name="Rectangle: Rounded Corners 10">
          <a:extLst>
            <a:ext uri="{FF2B5EF4-FFF2-40B4-BE49-F238E27FC236}">
              <a16:creationId xmlns:a16="http://schemas.microsoft.com/office/drawing/2014/main" id="{DD15FBD0-BEAC-4572-8EC2-850552BE416C}"/>
            </a:ext>
          </a:extLst>
        </xdr:cNvPr>
        <xdr:cNvSpPr/>
      </xdr:nvSpPr>
      <xdr:spPr>
        <a:xfrm>
          <a:off x="14187208" y="4191000"/>
          <a:ext cx="614082" cy="352425"/>
        </a:xfrm>
        <a:prstGeom prst="roundRect">
          <a:avLst/>
        </a:prstGeom>
        <a:solidFill>
          <a:srgbClr val="E2EA45">
            <a:alpha val="89804"/>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22</xdr:col>
      <xdr:colOff>0</xdr:colOff>
      <xdr:row>25</xdr:row>
      <xdr:rowOff>133350</xdr:rowOff>
    </xdr:from>
    <xdr:to>
      <xdr:col>23</xdr:col>
      <xdr:colOff>4483</xdr:colOff>
      <xdr:row>27</xdr:row>
      <xdr:rowOff>104775</xdr:rowOff>
    </xdr:to>
    <xdr:sp macro="" textlink="">
      <xdr:nvSpPr>
        <xdr:cNvPr id="12" name="Rectangle: Rounded Corners 11">
          <a:extLst>
            <a:ext uri="{FF2B5EF4-FFF2-40B4-BE49-F238E27FC236}">
              <a16:creationId xmlns:a16="http://schemas.microsoft.com/office/drawing/2014/main" id="{953DE105-740E-476F-A222-B4C1F738424C}"/>
            </a:ext>
          </a:extLst>
        </xdr:cNvPr>
        <xdr:cNvSpPr/>
      </xdr:nvSpPr>
      <xdr:spPr>
        <a:xfrm>
          <a:off x="13411200" y="4895850"/>
          <a:ext cx="614083" cy="352425"/>
        </a:xfrm>
        <a:prstGeom prst="roundRect">
          <a:avLst/>
        </a:prstGeom>
        <a:solidFill>
          <a:srgbClr val="F28705">
            <a:alpha val="89804"/>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799.602615625001" backgroundQuery="1" createdVersion="8" refreshedVersion="8" minRefreshableVersion="3" recordCount="0" supportSubquery="1" supportAdvancedDrill="1" xr:uid="{D055A174-E938-47B3-930A-8BA306CDBE05}">
  <cacheSource type="external" connectionId="9"/>
  <cacheFields count="4">
    <cacheField name="[Measures].[#Transaction]" caption="#Transaction" numFmtId="0" hierarchy="40" level="32767"/>
    <cacheField name="[Measures].[Sum of Total Revenue]" caption="Sum of Total Revenue" numFmtId="0" hierarchy="55" level="32767"/>
    <cacheField name="[Measures].[Sum of Total Profit]" caption="Sum of Total Profit" numFmtId="0" hierarchy="56" level="32767"/>
    <cacheField name="[DimDate].[Year].[Year]" caption="Year" numFmtId="0" hierarchy="8"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s>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 Types]" caption="Week Types" attribute="1" defaultMemberUniqueName="[DimDate].[Week Types].[All]" allUniqueName="[DimDate].[Week 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Number]" caption="WeekNumber" attribute="1" defaultMemberUniqueName="[DimDate].[WeekNumber].[All]" allUniqueName="[DimDate].[Week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Transaction]" caption="#Transaction" measure="1" displayFolder="" measureGroup="All Measures" count="0" oneField="1">
      <fieldsUsage count="1">
        <fieldUsage x="0"/>
      </fieldsUsage>
    </cacheHierarchy>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ShipDateKey]" caption="Sum of ShipDateKey" measure="1" displayFolder="" measureGroup="FactInternetSales" count="0" hidden="1">
      <extLst>
        <ext xmlns:x15="http://schemas.microsoft.com/office/spreadsheetml/2010/11/main" uri="{B97F6D7D-B522-45F9-BDA1-12C45D357490}">
          <x15:cacheHierarchy aggregatedColumn="30"/>
        </ext>
      </extLst>
    </cacheHierarchy>
    <cacheHierarchy uniqueName="[Measures].[Sum of COGS]" caption="Sum of COGS" measure="1" displayFolder="" measureGroup="FactInternetSales" count="0" hidden="1">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oneField="1" hidden="1">
      <fieldsUsage count="1">
        <fieldUsage x="1"/>
      </fieldsUsage>
      <extLst>
        <ext xmlns:x15="http://schemas.microsoft.com/office/spreadsheetml/2010/11/main" uri="{B97F6D7D-B522-45F9-BDA1-12C45D357490}">
          <x15:cacheHierarchy aggregatedColumn="37"/>
        </ext>
      </extLst>
    </cacheHierarchy>
    <cacheHierarchy uniqueName="[Measures].[Sum of Total Profit]" caption="Sum of Total Profit" measure="1" displayFolder="" measureGroup="FactInternetSales" count="0" oneField="1" hidden="1">
      <fieldsUsage count="1">
        <fieldUsage x="2"/>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3"/>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799.723157060187" backgroundQuery="1" createdVersion="8" refreshedVersion="8" minRefreshableVersion="3" recordCount="0" supportSubquery="1" supportAdvancedDrill="1" xr:uid="{1E9C8427-C6D9-4467-BAFD-BF16A1BF87CE}">
  <cacheSource type="external" connectionId="9"/>
  <cacheFields count="5">
    <cacheField name="[Measures].[#Transaction]" caption="#Transaction" numFmtId="0" hierarchy="40" level="32767"/>
    <cacheField name="[Measures].[Sum of Total Revenue]" caption="Sum of Total Revenue" numFmtId="0" hierarchy="55" level="32767"/>
    <cacheField name="[Measures].[Sum of Total Profit]" caption="Sum of Total Profit" numFmtId="0" hierarchy="56" level="32767"/>
    <cacheField name="[DimDate].[Year].[Year]" caption="Year" numFmtId="0" hierarchy="8"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 name="[DimGeography].[Country].[Country]" caption="Country" numFmtId="0" hierarchy="17" level="1">
      <sharedItems containsSemiMixedTypes="0" containsNonDate="0" containsString="0"/>
    </cacheField>
  </cacheFields>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 Types]" caption="Week Types" attribute="1" defaultMemberUniqueName="[DimDate].[Week Types].[All]" allUniqueName="[DimDate].[Week 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Number]" caption="WeekNumber" attribute="1" defaultMemberUniqueName="[DimDate].[WeekNumber].[All]" allUniqueName="[DimDate].[Week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4"/>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Transaction]" caption="#Transaction" measure="1" displayFolder="" measureGroup="All Measures" count="0" oneField="1">
      <fieldsUsage count="1">
        <fieldUsage x="0"/>
      </fieldsUsage>
    </cacheHierarchy>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ShipDateKey]" caption="Sum of ShipDateKey" measure="1" displayFolder="" measureGroup="FactInternetSales" count="0" hidden="1">
      <extLst>
        <ext xmlns:x15="http://schemas.microsoft.com/office/spreadsheetml/2010/11/main" uri="{B97F6D7D-B522-45F9-BDA1-12C45D357490}">
          <x15:cacheHierarchy aggregatedColumn="30"/>
        </ext>
      </extLst>
    </cacheHierarchy>
    <cacheHierarchy uniqueName="[Measures].[Sum of COGS]" caption="Sum of COGS" measure="1" displayFolder="" measureGroup="FactInternetSales" count="0" hidden="1">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oneField="1" hidden="1">
      <fieldsUsage count="1">
        <fieldUsage x="1"/>
      </fieldsUsage>
      <extLst>
        <ext xmlns:x15="http://schemas.microsoft.com/office/spreadsheetml/2010/11/main" uri="{B97F6D7D-B522-45F9-BDA1-12C45D357490}">
          <x15:cacheHierarchy aggregatedColumn="37"/>
        </ext>
      </extLst>
    </cacheHierarchy>
    <cacheHierarchy uniqueName="[Measures].[Sum of Total Profit]" caption="Sum of Total Profit" measure="1" displayFolder="" measureGroup="FactInternetSales" count="0" oneField="1" hidden="1">
      <fieldsUsage count="1">
        <fieldUsage x="2"/>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3"/>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799.723158333334" backgroundQuery="1" createdVersion="8" refreshedVersion="8" minRefreshableVersion="3" recordCount="0" supportSubquery="1" supportAdvancedDrill="1" xr:uid="{5EC62ABC-FDE0-477B-B77E-F1814317ABBC}">
  <cacheSource type="external" connectionId="9"/>
  <cacheFields count="9">
    <cacheField name="[Measures].[#Transaction]" caption="#Transaction" numFmtId="0" hierarchy="40" level="32767"/>
    <cacheField name="[Measures].[Sum of COGS]" caption="Sum of COGS" numFmtId="0" hierarchy="54" level="32767"/>
    <cacheField name="[Measures].[Sum of Total Revenue]" caption="Sum of Total Revenue" numFmtId="0" hierarchy="55" level="32767"/>
    <cacheField name="[Measures].[Sum of Total Profit]" caption="Sum of Total Profit" numFmtId="0" hierarchy="56" level="32767"/>
    <cacheField name="[Measures].[Sum of OrderQuantity]" caption="Sum of OrderQuantity" numFmtId="0" hierarchy="57" level="32767"/>
    <cacheField name="[Measures].[% Profit Margin]" caption="% Profit Margin" numFmtId="0" hierarchy="44" level="32767"/>
    <cacheField name="[DimDate].[Year].[Year]" caption="Year" numFmtId="0" hierarchy="8" level="1">
      <sharedItems containsSemiMixedTypes="0" containsString="0" containsNumber="1" containsInteger="1" minValue="2005" maxValue="2007" count="3">
        <n v="2005"/>
        <n v="2006"/>
        <n v="2007"/>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s>
        </ext>
      </extLst>
    </cacheField>
    <cacheField name="[DimDate].[Month Name].[Month Name]" caption="Month Name" numFmtId="0" hierarchy="10" level="1">
      <sharedItems containsSemiMixedTypes="0" containsNonDate="0" containsString="0"/>
    </cacheField>
    <cacheField name="[DimGeography].[Country].[Country]" caption="Country" numFmtId="0" hierarchy="17" level="1">
      <sharedItems containsSemiMixedTypes="0" containsNonDate="0" containsString="0"/>
    </cacheField>
  </cacheFields>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6"/>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7"/>
      </fieldsUsage>
    </cacheHierarchy>
    <cacheHierarchy uniqueName="[DimDate].[Day Name]" caption="Day Name" attribute="1" defaultMemberUniqueName="[DimDate].[Day Name].[All]" allUniqueName="[DimDate].[Day Name].[All]" dimensionUniqueName="[DimDate]" displayFolder="" count="0" memberValueDatatype="130" unbalanced="0"/>
    <cacheHierarchy uniqueName="[DimDate].[Week Types]" caption="Week Types" attribute="1" defaultMemberUniqueName="[DimDate].[Week Types].[All]" allUniqueName="[DimDate].[Week 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Number]" caption="WeekNumber" attribute="1" defaultMemberUniqueName="[DimDate].[WeekNumber].[All]" allUniqueName="[DimDate].[Week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8"/>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Transaction]" caption="#Transaction" measure="1" displayFolder="" measureGroup="All Measures" count="0" oneField="1">
      <fieldsUsage count="1">
        <fieldUsage x="0"/>
      </fieldsUsage>
    </cacheHierarchy>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oneField="1">
      <fieldsUsage count="1">
        <fieldUsage x="5"/>
      </fieldsUsage>
    </cacheHierarchy>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ShipDateKey]" caption="Sum of ShipDateKey" measure="1" displayFolder="" measureGroup="FactInternetSales" count="0" hidden="1">
      <extLst>
        <ext xmlns:x15="http://schemas.microsoft.com/office/spreadsheetml/2010/11/main" uri="{B97F6D7D-B522-45F9-BDA1-12C45D357490}">
          <x15:cacheHierarchy aggregatedColumn="30"/>
        </ext>
      </extLst>
    </cacheHierarchy>
    <cacheHierarchy uniqueName="[Measures].[Sum of COGS]" caption="Sum of COGS" measure="1" displayFolder="" measureGroup="FactInternetSales" count="0" oneField="1" hidden="1">
      <fieldsUsage count="1">
        <fieldUsage x="1"/>
      </fieldsUsage>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oneField="1" hidden="1">
      <fieldsUsage count="1">
        <fieldUsage x="2"/>
      </fieldsUsage>
      <extLst>
        <ext xmlns:x15="http://schemas.microsoft.com/office/spreadsheetml/2010/11/main" uri="{B97F6D7D-B522-45F9-BDA1-12C45D357490}">
          <x15:cacheHierarchy aggregatedColumn="37"/>
        </ext>
      </extLst>
    </cacheHierarchy>
    <cacheHierarchy uniqueName="[Measures].[Sum of Total Profit]" caption="Sum of Total Profit" measure="1" displayFolder="" measureGroup="FactInternetSales" count="0" oneField="1" hidden="1">
      <fieldsUsage count="1">
        <fieldUsage x="3"/>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oneField="1" hidden="1">
      <fieldsUsage count="1">
        <fieldUsage x="4"/>
      </fieldsUsage>
      <extLst>
        <ext xmlns:x15="http://schemas.microsoft.com/office/spreadsheetml/2010/11/main" uri="{B97F6D7D-B522-45F9-BDA1-12C45D357490}">
          <x15:cacheHierarchy aggregatedColumn="33"/>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799.805703356484" backgroundQuery="1" createdVersion="8" refreshedVersion="8" minRefreshableVersion="3" recordCount="0" supportSubquery="1" supportAdvancedDrill="1" xr:uid="{A39E11C1-0970-4A9C-9456-3929D7FF276A}">
  <cacheSource type="external" connectionId="9"/>
  <cacheFields count="11">
    <cacheField name="[Measures].[#Transaction]" caption="#Transaction" numFmtId="0" hierarchy="40" level="32767"/>
    <cacheField name="[Measures].[Sum of COGS]" caption="Sum of COGS" numFmtId="0" hierarchy="54" level="32767"/>
    <cacheField name="[Measures].[Sum of Total Revenue]" caption="Sum of Total Revenue" numFmtId="0" hierarchy="55" level="32767"/>
    <cacheField name="[Measures].[Sum of Total Profit]" caption="Sum of Total Profit" numFmtId="0" hierarchy="56" level="32767"/>
    <cacheField name="[Measures].[Sum of OrderQuantity]" caption="Sum of OrderQuantity" numFmtId="0" hierarchy="57" level="32767"/>
    <cacheField name="[Measures].[All Products]" caption="All Products" numFmtId="0" hierarchy="41" level="32767"/>
    <cacheField name="[Measures].[Sold Products]" caption="Sold Products" numFmtId="0" hierarchy="42" level="32767"/>
    <cacheField name="[Measures].[Unsold Products]" caption="Unsold Products" numFmtId="0" hierarchy="43" level="32767"/>
    <cacheField name="[Measures].[% Profit Margin]" caption="% Profit Margin" numFmtId="0" hierarchy="44" level="32767"/>
    <cacheField name="[DimDate].[Year].[Year]" caption="Year" numFmtId="0" hierarchy="8" level="1">
      <sharedItems containsSemiMixedTypes="0" containsNonDate="0" containsString="0"/>
    </cacheField>
    <cacheField name="[DimGeography].[Country].[Country]" caption="Country" numFmtId="0" hierarchy="17" level="1">
      <sharedItems containsSemiMixedTypes="0" containsNonDate="0" containsString="0"/>
    </cacheField>
  </cacheFields>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9"/>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 Types]" caption="Week Types" attribute="1" defaultMemberUniqueName="[DimDate].[Week Types].[All]" allUniqueName="[DimDate].[Week 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Number]" caption="WeekNumber" attribute="1" defaultMemberUniqueName="[DimDate].[WeekNumber].[All]" allUniqueName="[DimDate].[Week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10"/>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Transaction]" caption="#Transaction" measure="1" displayFolder="" measureGroup="All Measures" count="0" oneField="1">
      <fieldsUsage count="1">
        <fieldUsage x="0"/>
      </fieldsUsage>
    </cacheHierarchy>
    <cacheHierarchy uniqueName="[Measures].[All Products]" caption="All Products" measure="1" displayFolder="" measureGroup="All Measures" count="0" oneField="1">
      <fieldsUsage count="1">
        <fieldUsage x="5"/>
      </fieldsUsage>
    </cacheHierarchy>
    <cacheHierarchy uniqueName="[Measures].[Sold Products]" caption="Sold Products" measure="1" displayFolder="" measureGroup="All Measures" count="0" oneField="1">
      <fieldsUsage count="1">
        <fieldUsage x="6"/>
      </fieldsUsage>
    </cacheHierarchy>
    <cacheHierarchy uniqueName="[Measures].[Unsold Products]" caption="Unsold Products" measure="1" displayFolder="" measureGroup="All Measures" count="0" oneField="1">
      <fieldsUsage count="1">
        <fieldUsage x="7"/>
      </fieldsUsage>
    </cacheHierarchy>
    <cacheHierarchy uniqueName="[Measures].[% Profit Margin]" caption="% Profit Margin" measure="1" displayFolder="" measureGroup="All Measures" count="0" oneField="1">
      <fieldsUsage count="1">
        <fieldUsage x="8"/>
      </fieldsUsage>
    </cacheHierarchy>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ShipDateKey]" caption="Sum of ShipDateKey" measure="1" displayFolder="" measureGroup="FactInternetSales" count="0" hidden="1">
      <extLst>
        <ext xmlns:x15="http://schemas.microsoft.com/office/spreadsheetml/2010/11/main" uri="{B97F6D7D-B522-45F9-BDA1-12C45D357490}">
          <x15:cacheHierarchy aggregatedColumn="30"/>
        </ext>
      </extLst>
    </cacheHierarchy>
    <cacheHierarchy uniqueName="[Measures].[Sum of COGS]" caption="Sum of COGS" measure="1" displayFolder="" measureGroup="FactInternetSales" count="0" oneField="1" hidden="1">
      <fieldsUsage count="1">
        <fieldUsage x="1"/>
      </fieldsUsage>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oneField="1" hidden="1">
      <fieldsUsage count="1">
        <fieldUsage x="2"/>
      </fieldsUsage>
      <extLst>
        <ext xmlns:x15="http://schemas.microsoft.com/office/spreadsheetml/2010/11/main" uri="{B97F6D7D-B522-45F9-BDA1-12C45D357490}">
          <x15:cacheHierarchy aggregatedColumn="37"/>
        </ext>
      </extLst>
    </cacheHierarchy>
    <cacheHierarchy uniqueName="[Measures].[Sum of Total Profit]" caption="Sum of Total Profit" measure="1" displayFolder="" measureGroup="FactInternetSales" count="0" oneField="1" hidden="1">
      <fieldsUsage count="1">
        <fieldUsage x="3"/>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oneField="1" hidden="1">
      <fieldsUsage count="1">
        <fieldUsage x="4"/>
      </fieldsUsage>
      <extLst>
        <ext xmlns:x15="http://schemas.microsoft.com/office/spreadsheetml/2010/11/main" uri="{B97F6D7D-B522-45F9-BDA1-12C45D357490}">
          <x15:cacheHierarchy aggregatedColumn="33"/>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799.805706250001" backgroundQuery="1" createdVersion="8" refreshedVersion="8" minRefreshableVersion="3" recordCount="0" supportSubquery="1" supportAdvancedDrill="1" xr:uid="{904020C0-3352-4400-8020-362C9F2351BE}">
  <cacheSource type="external" connectionId="9"/>
  <cacheFields count="1">
    <cacheField name="[DimDate].[Year].[Year]" caption="Year" numFmtId="0" hierarchy="8" level="1">
      <sharedItems containsSemiMixedTypes="0" containsString="0" containsNumber="1" containsInteger="1" minValue="2008" maxValue="2008" count="1">
        <n v="2008"/>
      </sharedItems>
      <extLst>
        <ext xmlns:x15="http://schemas.microsoft.com/office/spreadsheetml/2010/11/main" uri="{4F2E5C28-24EA-4eb8-9CBF-B6C8F9C3D259}">
          <x15:cachedUniqueNames>
            <x15:cachedUniqueName index="0" name="[DimDate].[Year].&amp;[2008]"/>
          </x15:cachedUniqueNames>
        </ext>
      </extLst>
    </cacheField>
  </cacheFields>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0"/>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 Types]" caption="Week Types" attribute="1" defaultMemberUniqueName="[DimDate].[Week Types].[All]" allUniqueName="[DimDate].[Week 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Number]" caption="WeekNumber" attribute="1" defaultMemberUniqueName="[DimDate].[WeekNumber].[All]" allUniqueName="[DimDate].[Week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ShipDateKey]" caption="Sum of ShipDateKey" measure="1" displayFolder="" measureGroup="FactInternetSales" count="0" hidden="1">
      <extLst>
        <ext xmlns:x15="http://schemas.microsoft.com/office/spreadsheetml/2010/11/main" uri="{B97F6D7D-B522-45F9-BDA1-12C45D357490}">
          <x15:cacheHierarchy aggregatedColumn="30"/>
        </ext>
      </extLst>
    </cacheHierarchy>
    <cacheHierarchy uniqueName="[Measures].[Sum of COGS]" caption="Sum of COGS" measure="1" displayFolder="" measureGroup="FactInternetSales" count="0" hidden="1">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hidden="1">
      <extLst>
        <ext xmlns:x15="http://schemas.microsoft.com/office/spreadsheetml/2010/11/main" uri="{B97F6D7D-B522-45F9-BDA1-12C45D357490}">
          <x15:cacheHierarchy aggregatedColumn="37"/>
        </ext>
      </extLst>
    </cacheHierarchy>
    <cacheHierarchy uniqueName="[Measures].[Sum of Total Profit]" caption="Sum of Total Profit" measure="1" displayFolder="" measureGroup="FactInternetSales" count="0" hidden="1">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3"/>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799.805707291664" backgroundQuery="1" createdVersion="8" refreshedVersion="8" minRefreshableVersion="3" recordCount="0" supportSubquery="1" supportAdvancedDrill="1" xr:uid="{FB8F5A4F-DE0A-4B27-ADCC-A6245AD31959}">
  <cacheSource type="external" connectionId="9"/>
  <cacheFields count="4">
    <cacheField name="[Measures].[Sum of Total Profit]" caption="Sum of Total Profit" numFmtId="0" hierarchy="56" level="32767"/>
    <cacheField name="[DimDate].[Year].[Year]" caption="Year" numFmtId="0" hierarchy="8" level="1">
      <sharedItems containsSemiMixedTypes="0" containsNonDate="0" containsString="0"/>
    </cacheField>
    <cacheField name="[DimDate].[Month Name].[Month Name]" caption="Month Name" numFmtId="0" hierarchy="10" level="1">
      <sharedItems count="7">
        <s v="Jan"/>
        <s v="Feb"/>
        <s v="Mar"/>
        <s v="Apr"/>
        <s v="May"/>
        <s v="Jun"/>
        <s v="Jul"/>
      </sharedItems>
    </cacheField>
    <cacheField name="[DimGeography].[Country].[Country]" caption="Country" numFmtId="0" hierarchy="17" level="1">
      <sharedItems containsSemiMixedTypes="0" containsNonDate="0" containsString="0"/>
    </cacheField>
  </cacheFields>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1"/>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2"/>
      </fieldsUsage>
    </cacheHierarchy>
    <cacheHierarchy uniqueName="[DimDate].[Day Name]" caption="Day Name" attribute="1" defaultMemberUniqueName="[DimDate].[Day Name].[All]" allUniqueName="[DimDate].[Day Name].[All]" dimensionUniqueName="[DimDate]" displayFolder="" count="0" memberValueDatatype="130" unbalanced="0"/>
    <cacheHierarchy uniqueName="[DimDate].[Week Types]" caption="Week Types" attribute="1" defaultMemberUniqueName="[DimDate].[Week Types].[All]" allUniqueName="[DimDate].[Week 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Number]" caption="WeekNumber" attribute="1" defaultMemberUniqueName="[DimDate].[WeekNumber].[All]" allUniqueName="[DimDate].[Week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3"/>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ShipDateKey]" caption="Sum of ShipDateKey" measure="1" displayFolder="" measureGroup="FactInternetSales" count="0" hidden="1">
      <extLst>
        <ext xmlns:x15="http://schemas.microsoft.com/office/spreadsheetml/2010/11/main" uri="{B97F6D7D-B522-45F9-BDA1-12C45D357490}">
          <x15:cacheHierarchy aggregatedColumn="30"/>
        </ext>
      </extLst>
    </cacheHierarchy>
    <cacheHierarchy uniqueName="[Measures].[Sum of COGS]" caption="Sum of COGS" measure="1" displayFolder="" measureGroup="FactInternetSales" count="0" hidden="1">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hidden="1">
      <extLst>
        <ext xmlns:x15="http://schemas.microsoft.com/office/spreadsheetml/2010/11/main" uri="{B97F6D7D-B522-45F9-BDA1-12C45D357490}">
          <x15:cacheHierarchy aggregatedColumn="37"/>
        </ext>
      </extLst>
    </cacheHierarchy>
    <cacheHierarchy uniqueName="[Measures].[Sum of Total Profit]" caption="Sum of Total Profit" measure="1" displayFolder="" measureGroup="FactInternetSales" count="0" oneField="1" hidden="1">
      <fieldsUsage count="1">
        <fieldUsage x="0"/>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3"/>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799.805707870371" backgroundQuery="1" createdVersion="8" refreshedVersion="8" minRefreshableVersion="3" recordCount="0" supportSubquery="1" supportAdvancedDrill="1" xr:uid="{EB15CC02-2744-442A-A305-1508DF9B1337}">
  <cacheSource type="external" connectionId="9"/>
  <cacheFields count="4">
    <cacheField name="[Measures].[Sum of Total Profit]" caption="Sum of Total Profit" numFmtId="0" hierarchy="56" level="32767"/>
    <cacheField name="[DimDate].[Year].[Year]" caption="Year" numFmtId="0" hierarchy="8" level="1">
      <sharedItems containsSemiMixedTypes="0" containsNonDate="0" containsString="0"/>
    </cacheField>
    <cacheField name="[DimDate].[Day Name].[Day Name]" caption="Day Name" numFmtId="0" hierarchy="11" level="1">
      <sharedItems count="7">
        <s v="Mon"/>
        <s v="Tue"/>
        <s v="Wed"/>
        <s v="Thu"/>
        <s v="Fri"/>
        <s v="Sat"/>
        <s v="Sun"/>
      </sharedItems>
    </cacheField>
    <cacheField name="[DimGeography].[Country].[Country]" caption="Country" numFmtId="0" hierarchy="17" level="1">
      <sharedItems containsSemiMixedTypes="0" containsNonDate="0" containsString="0"/>
    </cacheField>
  </cacheFields>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1"/>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2" memberValueDatatype="130" unbalanced="0">
      <fieldsUsage count="2">
        <fieldUsage x="-1"/>
        <fieldUsage x="2"/>
      </fieldsUsage>
    </cacheHierarchy>
    <cacheHierarchy uniqueName="[DimDate].[Week Types]" caption="Week Types" attribute="1" defaultMemberUniqueName="[DimDate].[Week Types].[All]" allUniqueName="[DimDate].[Week 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Number]" caption="WeekNumber" attribute="1" defaultMemberUniqueName="[DimDate].[WeekNumber].[All]" allUniqueName="[DimDate].[Week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3"/>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ShipDateKey]" caption="Sum of ShipDateKey" measure="1" displayFolder="" measureGroup="FactInternetSales" count="0" hidden="1">
      <extLst>
        <ext xmlns:x15="http://schemas.microsoft.com/office/spreadsheetml/2010/11/main" uri="{B97F6D7D-B522-45F9-BDA1-12C45D357490}">
          <x15:cacheHierarchy aggregatedColumn="30"/>
        </ext>
      </extLst>
    </cacheHierarchy>
    <cacheHierarchy uniqueName="[Measures].[Sum of COGS]" caption="Sum of COGS" measure="1" displayFolder="" measureGroup="FactInternetSales" count="0" hidden="1">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hidden="1">
      <extLst>
        <ext xmlns:x15="http://schemas.microsoft.com/office/spreadsheetml/2010/11/main" uri="{B97F6D7D-B522-45F9-BDA1-12C45D357490}">
          <x15:cacheHierarchy aggregatedColumn="37"/>
        </ext>
      </extLst>
    </cacheHierarchy>
    <cacheHierarchy uniqueName="[Measures].[Sum of Total Profit]" caption="Sum of Total Profit" measure="1" displayFolder="" measureGroup="FactInternetSales" count="0" oneField="1" hidden="1">
      <fieldsUsage count="1">
        <fieldUsage x="0"/>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3"/>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799.805708449072" backgroundQuery="1" createdVersion="8" refreshedVersion="8" minRefreshableVersion="3" recordCount="0" supportSubquery="1" supportAdvancedDrill="1" xr:uid="{38B25A56-B6C6-4EE2-AA85-350EE4007F7D}">
  <cacheSource type="external" connectionId="9"/>
  <cacheFields count="5">
    <cacheField name="[Measures].[Sum of Total Profit]" caption="Sum of Total Profit" numFmtId="0" hierarchy="56" level="32767"/>
    <cacheField name="[DimDate].[Year].[Year]" caption="Year" numFmtId="0" hierarchy="8" level="1">
      <sharedItems containsSemiMixedTypes="0" containsNonDate="0" containsString="0"/>
    </cacheField>
    <cacheField name="[DimDate].[Day Name].[Day Name]" caption="Day Name" numFmtId="0" hierarchy="11" level="1">
      <sharedItems count="7">
        <s v="Mon"/>
        <s v="Tue"/>
        <s v="Wed"/>
        <s v="Thu"/>
        <s v="Fri"/>
        <s v="Sat"/>
        <s v="Sun"/>
      </sharedItems>
    </cacheField>
    <cacheField name="[DimDate].[Week Types].[Week Types]" caption="Week Types" numFmtId="0" hierarchy="12" level="1">
      <sharedItems count="2">
        <s v="Weekday"/>
        <s v="Weekend"/>
      </sharedItems>
    </cacheField>
    <cacheField name="[DimGeography].[Country].[Country]" caption="Country" numFmtId="0" hierarchy="17" level="1">
      <sharedItems containsSemiMixedTypes="0" containsNonDate="0" containsString="0"/>
    </cacheField>
  </cacheFields>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1"/>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2" memberValueDatatype="130" unbalanced="0">
      <fieldsUsage count="2">
        <fieldUsage x="-1"/>
        <fieldUsage x="2"/>
      </fieldsUsage>
    </cacheHierarchy>
    <cacheHierarchy uniqueName="[DimDate].[Week Types]" caption="Week Types" attribute="1" defaultMemberUniqueName="[DimDate].[Week Types].[All]" allUniqueName="[DimDate].[Week Types].[All]" dimensionUniqueName="[DimDate]" displayFolder="" count="2" memberValueDatatype="130" unbalanced="0">
      <fieldsUsage count="2">
        <fieldUsage x="-1"/>
        <fieldUsage x="3"/>
      </fieldsUsage>
    </cacheHierarchy>
    <cacheHierarchy uniqueName="[DimDate].[Quarter]" caption="Quarter" attribute="1" defaultMemberUniqueName="[DimDate].[Quarter].[All]" allUniqueName="[DimDate].[Quarter].[All]" dimensionUniqueName="[DimDate]" displayFolder="" count="0" memberValueDatatype="130" unbalanced="0"/>
    <cacheHierarchy uniqueName="[DimDate].[WeekNumber]" caption="WeekNumber" attribute="1" defaultMemberUniqueName="[DimDate].[WeekNumber].[All]" allUniqueName="[DimDate].[Week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4"/>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ShipDateKey]" caption="Sum of ShipDateKey" measure="1" displayFolder="" measureGroup="FactInternetSales" count="0" hidden="1">
      <extLst>
        <ext xmlns:x15="http://schemas.microsoft.com/office/spreadsheetml/2010/11/main" uri="{B97F6D7D-B522-45F9-BDA1-12C45D357490}">
          <x15:cacheHierarchy aggregatedColumn="30"/>
        </ext>
      </extLst>
    </cacheHierarchy>
    <cacheHierarchy uniqueName="[Measures].[Sum of COGS]" caption="Sum of COGS" measure="1" displayFolder="" measureGroup="FactInternetSales" count="0" hidden="1">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hidden="1">
      <extLst>
        <ext xmlns:x15="http://schemas.microsoft.com/office/spreadsheetml/2010/11/main" uri="{B97F6D7D-B522-45F9-BDA1-12C45D357490}">
          <x15:cacheHierarchy aggregatedColumn="37"/>
        </ext>
      </extLst>
    </cacheHierarchy>
    <cacheHierarchy uniqueName="[Measures].[Sum of Total Profit]" caption="Sum of Total Profit" measure="1" displayFolder="" measureGroup="FactInternetSales" count="0" oneField="1" hidden="1">
      <fieldsUsage count="1">
        <fieldUsage x="0"/>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3"/>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799.805709490742" backgroundQuery="1" createdVersion="8" refreshedVersion="8" minRefreshableVersion="3" recordCount="0" supportSubquery="1" supportAdvancedDrill="1" xr:uid="{A75BE62B-5249-46E4-818E-B204129E5E98}">
  <cacheSource type="external" connectionId="9"/>
  <cacheFields count="6">
    <cacheField name="[Measures].[Sum of Total Profit]" caption="Sum of Total Profit" numFmtId="0" hierarchy="56" level="32767"/>
    <cacheField name="[DimDate].[Year].[Year]" caption="Year" numFmtId="0" hierarchy="8" level="1">
      <sharedItems containsSemiMixedTypes="0" containsNonDate="0" containsString="0"/>
    </cacheField>
    <cacheField name="[DimDate].[Day Name].[Day Name]" caption="Day Name" numFmtId="0" hierarchy="11" level="1">
      <sharedItems count="7">
        <s v="Mon"/>
        <s v="Tue"/>
        <s v="Wed"/>
        <s v="Thu"/>
        <s v="Fri"/>
        <s v="Sat"/>
        <s v="Sun"/>
      </sharedItems>
    </cacheField>
    <cacheField name="[DimDate].[Quarter].[Quarter]" caption="Quarter" numFmtId="0" hierarchy="13" level="1">
      <sharedItems count="4">
        <s v="Qtr-1"/>
        <s v="Qtr-2"/>
        <s v="Qtr-3"/>
        <s v="Qtr-4"/>
      </sharedItems>
    </cacheField>
    <cacheField name="[DimGeography].[Country].[Country]" caption="Country" numFmtId="0" hierarchy="17" level="1">
      <sharedItems containsSemiMixedTypes="0" containsNonDate="0" containsString="0"/>
    </cacheField>
    <cacheField name="Dummy0" numFmtId="0" hierarchy="59" level="32767">
      <extLst>
        <ext xmlns:x14="http://schemas.microsoft.com/office/spreadsheetml/2009/9/main" uri="{63CAB8AC-B538-458d-9737-405883B0398D}">
          <x14:cacheField ignore="1"/>
        </ext>
      </extLst>
    </cacheField>
  </cacheFields>
  <cacheHierarchies count="60">
    <cacheHierarchy uniqueName="[All Measures].[All Measures]" caption="All Measures" attribute="1" defaultMemberUniqueName="[All Measures].[All Measures].[All]" allUniqueName="[All Measures].[All Measures].[All]" dimensionUniqueName="[All Measures]" displayFolder="" count="2" memberValueDatatype="130" unbalanced="0"/>
    <cacheHierarchy uniqueName="[DimCustomer].[CustomerKey]" caption="CustomerKey" attribute="1" defaultMemberUniqueName="[DimCustomer].[CustomerKey].[All]" allUniqueName="[DimCustomer].[CustomerKey].[All]" dimensionUniqueName="[DimCustomer]" displayFolder="" count="2" memberValueDatatype="20" unbalanced="0"/>
    <cacheHierarchy uniqueName="[DimCustomer].[GeographyKey]" caption="GeographyKey" attribute="1" defaultMemberUniqueName="[DimCustomer].[GeographyKey].[All]" allUniqueName="[DimCustomer].[GeographyKey].[All]" dimensionUniqueName="[DimCustomer]" displayFolder="" count="2"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2" memberValueDatatype="130" unbalanced="0"/>
    <cacheHierarchy uniqueName="[DimCustomer].[Full Name]" caption="Full Name" attribute="1" defaultMemberUniqueName="[DimCustomer].[Full Name].[All]" allUniqueName="[DimCustomer].[Full Name].[All]" dimensionUniqueName="[DimCustomer]" displayFolder="" count="2" memberValueDatatype="130" unbalanced="0"/>
    <cacheHierarchy uniqueName="[DimCustomer].[BirthDate]" caption="BirthDate" attribute="1" time="1" defaultMemberUniqueName="[DimCustomer].[BirthDate].[All]" allUniqueName="[DimCustomer].[BirthDate].[All]" dimensionUniqueName="[DimCustomer]" displayFolder="" count="2" memberValueDatatype="7" unbalanced="0"/>
    <cacheHierarchy uniqueName="[DimCustomer].[Gender]" caption="Gender" attribute="1" defaultMemberUniqueName="[DimCustomer].[Gender].[All]" allUniqueName="[DimCustomer].[Gender].[All]" dimensionUniqueName="[DimCustomer]" displayFolder="" count="2" memberValueDatatype="130" unbalanced="0"/>
    <cacheHierarchy uniqueName="[DimDate].[Date]" caption="Date" attribute="1" time="1" defaultMemberUniqueName="[DimDate].[Date].[All]" allUniqueName="[DimDate].[Date].[All]" dimensionUniqueName="[DimDate]" displayFolder="" count="2"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1"/>
      </fieldsUsage>
    </cacheHierarchy>
    <cacheHierarchy uniqueName="[DimDate].[Month Number]" caption="Month Number" attribute="1" defaultMemberUniqueName="[DimDate].[Month Number].[All]" allUniqueName="[DimDate].[Month Number].[All]" dimensionUniqueName="[DimDate]" displayFolder="" count="2"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Day Name]" caption="Day Name" attribute="1" defaultMemberUniqueName="[DimDate].[Day Name].[All]" allUniqueName="[DimDate].[Day Name].[All]" dimensionUniqueName="[DimDate]" displayFolder="" count="2" memberValueDatatype="130" unbalanced="0">
      <fieldsUsage count="2">
        <fieldUsage x="-1"/>
        <fieldUsage x="2"/>
      </fieldsUsage>
    </cacheHierarchy>
    <cacheHierarchy uniqueName="[DimDate].[Week Types]" caption="Week Types" attribute="1" defaultMemberUniqueName="[DimDate].[Week Types].[All]" allUniqueName="[DimDate].[Week Types].[All]" dimensionUniqueName="[DimDate]" displayFolder="" count="2" memberValueDatatype="130" unbalanced="0"/>
    <cacheHierarchy uniqueName="[DimDate].[Quarter]" caption="Quarter" attribute="1" defaultMemberUniqueName="[DimDate].[Quarter].[All]" allUniqueName="[DimDate].[Quarter].[All]" dimensionUniqueName="[DimDate]" displayFolder="" count="2" memberValueDatatype="130" unbalanced="0">
      <fieldsUsage count="2">
        <fieldUsage x="-1"/>
        <fieldUsage x="3"/>
      </fieldsUsage>
    </cacheHierarchy>
    <cacheHierarchy uniqueName="[DimDate].[WeekNumber]" caption="WeekNumber" attribute="1" defaultMemberUniqueName="[DimDate].[WeekNumber].[All]" allUniqueName="[DimDate].[WeekNumber].[All]" dimensionUniqueName="[DimDate]" displayFolder="" count="2" memberValueDatatype="20" unbalanced="0"/>
    <cacheHierarchy uniqueName="[DimGeography].[GeographyKey]" caption="GeographyKey" attribute="1" defaultMemberUniqueName="[DimGeography].[GeographyKey].[All]" allUniqueName="[DimGeography].[GeographyKey].[All]" dimensionUniqueName="[DimGeography]" displayFolder="" count="2" memberValueDatatype="20" unbalanced="0"/>
    <cacheHierarchy uniqueName="[DimGeography].[City]" caption="City" attribute="1" defaultMemberUniqueName="[DimGeography].[City].[All]" allUniqueName="[DimGeography].[City].[All]" dimensionUniqueName="[DimGeography]" displayFolder="" count="2"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4"/>
      </fieldsUsage>
    </cacheHierarchy>
    <cacheHierarchy uniqueName="[DimGeography].[SalesTerritoryKey]" caption="SalesTerritoryKey" attribute="1" defaultMemberUniqueName="[DimGeography].[SalesTerritoryKey].[All]" allUniqueName="[DimGeography].[SalesTerritoryKey].[All]" dimensionUniqueName="[DimGeography]" displayFolder="" count="2" memberValueDatatype="20" unbalanced="0"/>
    <cacheHierarchy uniqueName="[DimProduct].[ProductKey]" caption="ProductKey" attribute="1" defaultMemberUniqueName="[DimProduct].[ProductKey].[All]" allUniqueName="[DimProduct].[ProductKey].[All]" dimensionUniqueName="[DimProduct]" displayFolder="" count="2" memberValueDatatype="20" unbalanced="0"/>
    <cacheHierarchy uniqueName="[DimProduct].[Product Name]" caption="Product Name" attribute="1" defaultMemberUniqueName="[DimProduct].[Product Name].[All]" allUniqueName="[DimProduct].[Product Name].[All]" dimensionUniqueName="[DimProduct]" displayFolder="" count="2" memberValueDatatype="130" unbalanced="0"/>
    <cacheHierarchy uniqueName="[DimProduct].[Color]" caption="Color" attribute="1" defaultMemberUniqueName="[DimProduct].[Color].[All]" allUniqueName="[DimProduct].[Color].[All]" dimensionUniqueName="[DimProduct]" displayFolder="" count="2"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2"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2"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2"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2"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2" memberValueDatatype="130" unbalanced="0"/>
    <cacheHierarchy uniqueName="[FactInternetSales].[ProductKey]" caption="ProductKey" attribute="1" defaultMemberUniqueName="[FactInternetSales].[ProductKey].[All]" allUniqueName="[FactInternetSales].[ProductKey].[All]" dimensionUniqueName="[FactInternetSales]" displayFolder="" count="2" memberValueDatatype="20" unbalanced="0"/>
    <cacheHierarchy uniqueName="[FactInternetSales].[OrderDateKey]" caption="OrderDateKey" attribute="1" defaultMemberUniqueName="[FactInternetSales].[OrderDateKey].[All]" allUniqueName="[FactInternetSales].[OrderDateKey].[All]" dimensionUniqueName="[FactInternetSales]" displayFolder="" count="2" memberValueDatatype="20" unbalanced="0"/>
    <cacheHierarchy uniqueName="[FactInternetSales].[DueDateKey]" caption="DueDateKey" attribute="1" defaultMemberUniqueName="[FactInternetSales].[DueDateKey].[All]" allUniqueName="[FactInternetSales].[DueDateKey].[All]" dimensionUniqueName="[FactInternetSales]" displayFolder="" count="2" memberValueDatatype="20" unbalanced="0"/>
    <cacheHierarchy uniqueName="[FactInternetSales].[ShipDateKey]" caption="ShipDateKey" attribute="1" defaultMemberUniqueName="[FactInternetSales].[ShipDateKey].[All]" allUniqueName="[FactInternetSales].[ShipDateKey].[All]" dimensionUniqueName="[FactInternetSales]" displayFolder="" count="2" memberValueDatatype="20" unbalanced="0"/>
    <cacheHierarchy uniqueName="[FactInternetSales].[CustomerKey]" caption="CustomerKey" attribute="1" defaultMemberUniqueName="[FactInternetSales].[CustomerKey].[All]" allUniqueName="[FactInternetSales].[CustomerKey].[All]" dimensionUniqueName="[FactInternetSales]" displayFolder="" count="2"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2"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2" memberValueDatatype="20" unbalanced="0"/>
    <cacheHierarchy uniqueName="[FactInternetSales].[UnitPrice]" caption="UnitPrice" attribute="1" defaultMemberUniqueName="[FactInternetSales].[UnitPrice].[All]" allUniqueName="[FactInternetSales].[UnitPrice].[All]" dimensionUniqueName="[FactInternetSales]" displayFolder="" count="2" memberValueDatatype="5" unbalanced="0"/>
    <cacheHierarchy uniqueName="[FactInternetSales].[Cost]" caption="Cost" attribute="1" defaultMemberUniqueName="[FactInternetSales].[Cost].[All]" allUniqueName="[FactInternetSales].[Cost].[All]" dimensionUniqueName="[FactInternetSales]" displayFolder="" count="2" memberValueDatatype="5" unbalanced="0"/>
    <cacheHierarchy uniqueName="[FactInternetSales].[OrderDate]" caption="OrderDate" attribute="1" time="1" defaultMemberUniqueName="[FactInternetSales].[OrderDate].[All]" allUniqueName="[FactInternetSales].[OrderDate].[All]" dimensionUniqueName="[FactInternetSales]" displayFolder="" count="2"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2" memberValueDatatype="5" unbalanced="0"/>
    <cacheHierarchy uniqueName="[FactInternetSales].[COGS]" caption="COGS" attribute="1" defaultMemberUniqueName="[FactInternetSales].[COGS].[All]" allUniqueName="[FactInternetSales].[COGS].[All]" dimensionUniqueName="[FactInternetSales]" displayFolder="" count="2" memberValueDatatype="5" unbalanced="0"/>
    <cacheHierarchy uniqueName="[FactInternetSales].[Total Profit]" caption="Total Profit" attribute="1" defaultMemberUniqueName="[FactInternetSales].[Total Profit].[All]" allUniqueName="[FactInternetSales].[Total Profit].[All]" dimensionUniqueName="[FactInternetSales]" displayFolder="" count="2" memberValueDatatype="5" unbalanced="0"/>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ShipDateKey]" caption="Sum of ShipDateKey" measure="1" displayFolder="" measureGroup="FactInternetSales" count="0" hidden="1">
      <extLst>
        <ext xmlns:x15="http://schemas.microsoft.com/office/spreadsheetml/2010/11/main" uri="{B97F6D7D-B522-45F9-BDA1-12C45D357490}">
          <x15:cacheHierarchy aggregatedColumn="30"/>
        </ext>
      </extLst>
    </cacheHierarchy>
    <cacheHierarchy uniqueName="[Measures].[Sum of COGS]" caption="Sum of COGS" measure="1" displayFolder="" measureGroup="FactInternetSales" count="0" hidden="1">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hidden="1">
      <extLst>
        <ext xmlns:x15="http://schemas.microsoft.com/office/spreadsheetml/2010/11/main" uri="{B97F6D7D-B522-45F9-BDA1-12C45D357490}">
          <x15:cacheHierarchy aggregatedColumn="37"/>
        </ext>
      </extLst>
    </cacheHierarchy>
    <cacheHierarchy uniqueName="[Measures].[Sum of Total Profit]" caption="Sum of Total Profit" measure="1" displayFolder="" measureGroup="FactInternetSales" count="0" oneField="1" hidden="1">
      <fieldsUsage count="1">
        <fieldUsage x="0"/>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3"/>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y uniqueName="Dummy0" caption="All Measures" measure="1" count="0">
      <extLst>
        <ext xmlns:x14="http://schemas.microsoft.com/office/spreadsheetml/2009/9/main" uri="{8CF416AD-EC4C-4aba-99F5-12A058AE0983}">
          <x14:cacheHierarchy ignore="1"/>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799.602617939818" backgroundQuery="1" createdVersion="3" refreshedVersion="8" minRefreshableVersion="3" recordCount="0" supportSubquery="1" supportAdvancedDrill="1" xr:uid="{5B089D3A-4E8B-4DC1-95B9-8F100405157B}">
  <cacheSource type="external" connectionId="9">
    <extLst>
      <ext xmlns:x14="http://schemas.microsoft.com/office/spreadsheetml/2009/9/main" uri="{F057638F-6D5F-4e77-A914-E7F072B9BCA8}">
        <x14:sourceConnection name="ThisWorkbookDataModel"/>
      </ext>
    </extLst>
  </cacheSource>
  <cacheFields count="0"/>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0"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 Types]" caption="Week Types" attribute="1" defaultMemberUniqueName="[DimDate].[Week Types].[All]" allUniqueName="[DimDate].[Week 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Number]" caption="WeekNumber" attribute="1" defaultMemberUniqueName="[DimDate].[WeekNumber].[All]" allUniqueName="[DimDate].[Week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ShipDateKey]" caption="Sum of ShipDateKey" measure="1" displayFolder="" measureGroup="FactInternetSales" count="0" hidden="1">
      <extLst>
        <ext xmlns:x15="http://schemas.microsoft.com/office/spreadsheetml/2010/11/main" uri="{B97F6D7D-B522-45F9-BDA1-12C45D357490}">
          <x15:cacheHierarchy aggregatedColumn="30"/>
        </ext>
      </extLst>
    </cacheHierarchy>
    <cacheHierarchy uniqueName="[Measures].[Sum of COGS]" caption="Sum of COGS" measure="1" displayFolder="" measureGroup="FactInternetSales" count="0" hidden="1">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hidden="1">
      <extLst>
        <ext xmlns:x15="http://schemas.microsoft.com/office/spreadsheetml/2010/11/main" uri="{B97F6D7D-B522-45F9-BDA1-12C45D357490}">
          <x15:cacheHierarchy aggregatedColumn="37"/>
        </ext>
      </extLst>
    </cacheHierarchy>
    <cacheHierarchy uniqueName="[Measures].[Sum of Total Profit]" caption="Sum of Total Profit" measure="1" displayFolder="" measureGroup="FactInternetSales" count="0" hidden="1">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3"/>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ies>
  <kpis count="0"/>
  <extLst>
    <ext xmlns:x14="http://schemas.microsoft.com/office/spreadsheetml/2009/9/main" uri="{725AE2AE-9491-48be-B2B4-4EB974FC3084}">
      <x14:pivotCacheDefinition slicerData="1" pivotCacheId="1729714183"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799.60262164352" backgroundQuery="1" createdVersion="3" refreshedVersion="8" minRefreshableVersion="3" recordCount="0" supportSubquery="1" supportAdvancedDrill="1" xr:uid="{1F4CDA36-4826-4999-BD93-2A54B9B92F18}">
  <cacheSource type="external" connectionId="9">
    <extLst>
      <ext xmlns:x14="http://schemas.microsoft.com/office/spreadsheetml/2009/9/main" uri="{F057638F-6D5F-4e77-A914-E7F072B9BCA8}">
        <x14:sourceConnection name="ThisWorkbookDataModel"/>
      </ext>
    </extLst>
  </cacheSource>
  <cacheFields count="0"/>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 Types]" caption="Week Types" attribute="1" defaultMemberUniqueName="[DimDate].[Week Types].[All]" allUniqueName="[DimDate].[Week 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Number]" caption="WeekNumber" attribute="1" defaultMemberUniqueName="[DimDate].[WeekNumber].[All]" allUniqueName="[DimDate].[Week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ShipDateKey]" caption="Sum of ShipDateKey" measure="1" displayFolder="" measureGroup="FactInternetSales" count="0" hidden="1">
      <extLst>
        <ext xmlns:x15="http://schemas.microsoft.com/office/spreadsheetml/2010/11/main" uri="{B97F6D7D-B522-45F9-BDA1-12C45D357490}">
          <x15:cacheHierarchy aggregatedColumn="30"/>
        </ext>
      </extLst>
    </cacheHierarchy>
    <cacheHierarchy uniqueName="[Measures].[Sum of COGS]" caption="Sum of COGS" measure="1" displayFolder="" measureGroup="FactInternetSales" count="0" hidden="1">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hidden="1">
      <extLst>
        <ext xmlns:x15="http://schemas.microsoft.com/office/spreadsheetml/2010/11/main" uri="{B97F6D7D-B522-45F9-BDA1-12C45D357490}">
          <x15:cacheHierarchy aggregatedColumn="37"/>
        </ext>
      </extLst>
    </cacheHierarchy>
    <cacheHierarchy uniqueName="[Measures].[Sum of Total Profit]" caption="Sum of Total Profit" measure="1" displayFolder="" measureGroup="FactInternetSales" count="0" hidden="1">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3"/>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ies>
  <kpis count="0"/>
  <extLst>
    <ext xmlns:x14="http://schemas.microsoft.com/office/spreadsheetml/2009/9/main" uri="{725AE2AE-9491-48be-B2B4-4EB974FC3084}">
      <x14:pivotCacheDefinition slicerData="1" pivotCacheId="648275838"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799.716487500002" backgroundQuery="1" createdVersion="3" refreshedVersion="8" minRefreshableVersion="3" recordCount="0" supportSubquery="1" supportAdvancedDrill="1" xr:uid="{6037292E-0879-42E1-B49C-05A785FFA40F}">
  <cacheSource type="external" connectionId="9">
    <extLst>
      <ext xmlns:x14="http://schemas.microsoft.com/office/spreadsheetml/2009/9/main" uri="{F057638F-6D5F-4e77-A914-E7F072B9BCA8}">
        <x14:sourceConnection name="ThisWorkbookDataModel"/>
      </ext>
    </extLst>
  </cacheSource>
  <cacheFields count="0"/>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0"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 Types]" caption="Week Types" attribute="1" defaultMemberUniqueName="[DimDate].[Week Types].[All]" allUniqueName="[DimDate].[Week 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Number]" caption="WeekNumber" attribute="1" defaultMemberUniqueName="[DimDate].[WeekNumber].[All]" allUniqueName="[DimDate].[Week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ShipDateKey]" caption="Sum of ShipDateKey" measure="1" displayFolder="" measureGroup="FactInternetSales" count="0" hidden="1">
      <extLst>
        <ext xmlns:x15="http://schemas.microsoft.com/office/spreadsheetml/2010/11/main" uri="{B97F6D7D-B522-45F9-BDA1-12C45D357490}">
          <x15:cacheHierarchy aggregatedColumn="30"/>
        </ext>
      </extLst>
    </cacheHierarchy>
    <cacheHierarchy uniqueName="[Measures].[Sum of COGS]" caption="Sum of COGS" measure="1" displayFolder="" measureGroup="FactInternetSales" count="0" hidden="1">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hidden="1">
      <extLst>
        <ext xmlns:x15="http://schemas.microsoft.com/office/spreadsheetml/2010/11/main" uri="{B97F6D7D-B522-45F9-BDA1-12C45D357490}">
          <x15:cacheHierarchy aggregatedColumn="37"/>
        </ext>
      </extLst>
    </cacheHierarchy>
    <cacheHierarchy uniqueName="[Measures].[Sum of Total Profit]" caption="Sum of Total Profit" measure="1" displayFolder="" measureGroup="FactInternetSales" count="0" hidden="1">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3"/>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ies>
  <kpis count="0"/>
  <extLst>
    <ext xmlns:x14="http://schemas.microsoft.com/office/spreadsheetml/2009/9/main" uri="{725AE2AE-9491-48be-B2B4-4EB974FC3084}">
      <x14:pivotCacheDefinition slicerData="1" pivotCacheId="204962080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822B6E4-49B6-4364-AB82-551FAD25B653}" name="PivotTable5" cacheId="462" applyNumberFormats="0" applyBorderFormats="0" applyFontFormats="0" applyPatternFormats="0" applyAlignmentFormats="0" applyWidthHeightFormats="1" dataCaption="Values" tag="c7f76804-46b4-4be8-8484-1d002287b0a6" updatedVersion="8" minRefreshableVersion="3" useAutoFormatting="1" subtotalHiddenItems="1" rowGrandTotals="0" colGrandTotals="0" itemPrintTitles="1" createdVersion="8" indent="0" compact="0" compactData="0" multipleFieldFilters="0">
  <location ref="T5:Z8" firstHeaderRow="0" firstDataRow="1" firstDataCol="1"/>
  <pivotFields count="9">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3">
        <item x="0"/>
        <item x="1"/>
        <item x="2"/>
      </items>
    </pivotField>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6"/>
  </rowFields>
  <rowItems count="3">
    <i>
      <x/>
    </i>
    <i>
      <x v="1"/>
    </i>
    <i>
      <x v="2"/>
    </i>
  </rowItems>
  <colFields count="1">
    <field x="-2"/>
  </colFields>
  <colItems count="6">
    <i>
      <x/>
    </i>
    <i i="1">
      <x v="1"/>
    </i>
    <i i="2">
      <x v="2"/>
    </i>
    <i i="3">
      <x v="3"/>
    </i>
    <i i="4">
      <x v="4"/>
    </i>
    <i i="5">
      <x v="5"/>
    </i>
  </colItems>
  <dataFields count="6">
    <dataField fld="0" subtotal="count" baseField="0" baseItem="0" numFmtId="165"/>
    <dataField name=" COGS" fld="1" baseField="0" baseItem="0" numFmtId="167"/>
    <dataField name="  Revenue" fld="2" baseField="0" baseItem="0" numFmtId="167"/>
    <dataField fld="5" subtotal="count" baseField="0" baseItem="0"/>
    <dataField name="  Profit" fld="3" baseField="0" baseItem="0" numFmtId="167"/>
    <dataField name=" OrderQuantity" fld="4" baseField="0" baseItem="0" numFmtId="165"/>
  </dataFields>
  <formats count="7">
    <format dxfId="24">
      <pivotArea outline="0" collapsedLevelsAreSubtotals="1" fieldPosition="0">
        <references count="1">
          <reference field="4294967294" count="3" selected="0">
            <x v="0"/>
            <x v="1"/>
            <x v="2"/>
          </reference>
        </references>
      </pivotArea>
    </format>
    <format dxfId="23">
      <pivotArea outline="0" collapsedLevelsAreSubtotals="1" fieldPosition="0">
        <references count="1">
          <reference field="4294967294" count="1" selected="0">
            <x v="5"/>
          </reference>
        </references>
      </pivotArea>
    </format>
    <format dxfId="22">
      <pivotArea outline="0" collapsedLevelsAreSubtotals="1" fieldPosition="0">
        <references count="1">
          <reference field="4294967294" count="2" selected="0">
            <x v="1"/>
            <x v="2"/>
          </reference>
        </references>
      </pivotArea>
    </format>
    <format dxfId="21">
      <pivotArea outline="0" collapsedLevelsAreSubtotals="1" fieldPosition="0">
        <references count="1">
          <reference field="4294967294" count="1" selected="0">
            <x v="4"/>
          </reference>
        </references>
      </pivotArea>
    </format>
    <format dxfId="20">
      <pivotArea type="all" dataOnly="0" outline="0" fieldPosition="0"/>
    </format>
    <format dxfId="19">
      <pivotArea outline="0" collapsedLevelsAreSubtotals="1" fieldPosition="0"/>
    </format>
    <format dxfId="18">
      <pivotArea dataOnly="0" labelOnly="1" outline="0" fieldPosition="0">
        <references count="1">
          <reference field="4294967294" count="6">
            <x v="0"/>
            <x v="1"/>
            <x v="2"/>
            <x v="3"/>
            <x v="4"/>
            <x v="5"/>
          </reference>
        </references>
      </pivotArea>
    </format>
  </formats>
  <pivotHierarchies count="59">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DimDate].[Month Name].&amp;[Aug]"/>
      </members>
    </pivotHierarchy>
    <pivotHierarchy dragToData="1"/>
    <pivotHierarchy dragToData="1"/>
    <pivotHierarchy dragToData="1"/>
    <pivotHierarchy dragToData="1"/>
    <pivotHierarchy dragToData="1"/>
    <pivotHierarchy dragToData="1"/>
    <pivotHierarchy multipleItemSelectionAllowed="1" dragToData="1">
      <members count="1" level="1">
        <member name="[DimGeography].[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 COGS"/>
    <pivotHierarchy dragToData="1" caption="  Revenue"/>
    <pivotHierarchy dragToData="1" caption="  Profit"/>
    <pivotHierarchy dragToData="1" caption=" OrderQuantity"/>
    <pivotHierarchy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2C2C672-CE30-4459-B451-14875A20857D}" name="PivotTable4" cacheId="468" applyNumberFormats="0" applyBorderFormats="0" applyFontFormats="0" applyPatternFormats="0" applyAlignmentFormats="0" applyWidthHeightFormats="1" dataCaption="Values" tag="78de1edb-74fb-43f3-a103-efddeaf07a75" updatedVersion="8" minRefreshableVersion="3" useAutoFormatting="1" subtotalHiddenItems="1" rowGrandTotals="0" colGrandTotals="0" itemPrintTitles="1" createdVersion="8" indent="0" compact="0" compactData="0" multipleFieldFilters="0">
  <location ref="AB5:AB6" firstHeaderRow="1" firstDataRow="1" firstDataCol="1"/>
  <pivotFields count="1">
    <pivotField axis="axisRow" compact="0" allDrilled="1" outline="0" subtotalTop="0" showAll="0" dataSourceSort="1" defaultSubtotal="0" defaultAttributeDrillState="1">
      <items count="1">
        <item s="1" x="0"/>
      </items>
    </pivotField>
  </pivotFields>
  <rowFields count="1">
    <field x="0"/>
  </rowFields>
  <rowItems count="1">
    <i>
      <x/>
    </i>
  </rowItems>
  <formats count="4">
    <format dxfId="28">
      <pivotArea type="all" dataOnly="0" outline="0" fieldPosition="0"/>
    </format>
    <format dxfId="27">
      <pivotArea outline="0" collapsedLevelsAreSubtotals="1" fieldPosition="0"/>
    </format>
    <format dxfId="26">
      <pivotArea field="0" type="button" dataOnly="0" labelOnly="1" outline="0" axis="axisRow" fieldPosition="0"/>
    </format>
    <format dxfId="25">
      <pivotArea dataOnly="0" labelOnly="1" outline="0" fieldPosition="0">
        <references count="1">
          <reference field="0" count="0"/>
        </references>
      </pivotArea>
    </format>
  </formats>
  <pivotHierarchies count="59">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 COGS"/>
    <pivotHierarchy dragToData="1" caption="  Revenue"/>
    <pivotHierarchy dragToData="1" caption="  Profit"/>
    <pivotHierarchy dragToData="1" caption=" OrderQuantity"/>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C7B5A4E-82D0-40DA-BAEA-4D3ED5B42602}" name="PivotTable3" cacheId="141" applyNumberFormats="0" applyBorderFormats="0" applyFontFormats="0" applyPatternFormats="0" applyAlignmentFormats="0" applyWidthHeightFormats="1" dataCaption="Values" tag="223fc5ec-f378-4ede-a7ab-858d1ef34d29" updatedVersion="8" minRefreshableVersion="3" useAutoFormatting="1" subtotalHiddenItems="1" rowGrandTotals="0" colGrandTotals="0" itemPrintTitles="1" createdVersion="8" indent="0" compact="0" compactData="0" multipleFieldFilters="0">
  <location ref="O4:R8" firstHeaderRow="0" firstDataRow="1" firstDataCol="1"/>
  <pivotFields count="4">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s>
  <rowFields count="1">
    <field x="3"/>
  </rowFields>
  <rowItems count="4">
    <i>
      <x/>
    </i>
    <i>
      <x v="1"/>
    </i>
    <i>
      <x v="2"/>
    </i>
    <i>
      <x v="3"/>
    </i>
  </rowItems>
  <colFields count="1">
    <field x="-2"/>
  </colFields>
  <colItems count="3">
    <i>
      <x/>
    </i>
    <i i="1">
      <x v="1"/>
    </i>
    <i i="2">
      <x v="2"/>
    </i>
  </colItems>
  <dataFields count="3">
    <dataField name="  Revenue" fld="1" baseField="0" baseItem="0" numFmtId="167"/>
    <dataField name="  Profit" fld="2" baseField="0" baseItem="0" numFmtId="167"/>
    <dataField fld="0" subtotal="count" baseField="0" baseItem="0" numFmtId="165"/>
  </dataFields>
  <formats count="8">
    <format dxfId="36">
      <pivotArea outline="0" collapsedLevelsAreSubtotals="1" fieldPosition="0">
        <references count="1">
          <reference field="4294967294" count="2" selected="0">
            <x v="0"/>
            <x v="2"/>
          </reference>
        </references>
      </pivotArea>
    </format>
    <format dxfId="35">
      <pivotArea outline="0" collapsedLevelsAreSubtotals="1" fieldPosition="0">
        <references count="1">
          <reference field="4294967294" count="1" selected="0">
            <x v="0"/>
          </reference>
        </references>
      </pivotArea>
    </format>
    <format dxfId="34">
      <pivotArea outline="0" collapsedLevelsAreSubtotals="1" fieldPosition="0">
        <references count="1">
          <reference field="4294967294" count="1" selected="0">
            <x v="1"/>
          </reference>
        </references>
      </pivotArea>
    </format>
    <format dxfId="33">
      <pivotArea type="all" dataOnly="0" outline="0" fieldPosition="0"/>
    </format>
    <format dxfId="32">
      <pivotArea outline="0" collapsedLevelsAreSubtotals="1" fieldPosition="0"/>
    </format>
    <format dxfId="31">
      <pivotArea field="3" type="button" dataOnly="0" labelOnly="1" outline="0" axis="axisRow" fieldPosition="0"/>
    </format>
    <format dxfId="30">
      <pivotArea dataOnly="0" labelOnly="1" outline="0" fieldPosition="0">
        <references count="1">
          <reference field="3" count="0"/>
        </references>
      </pivotArea>
    </format>
    <format dxfId="29">
      <pivotArea dataOnly="0" labelOnly="1" outline="0" fieldPosition="0">
        <references count="1">
          <reference field="4294967294" count="3">
            <x v="0"/>
            <x v="1"/>
            <x v="2"/>
          </reference>
        </references>
      </pivotArea>
    </format>
  </formats>
  <pivotHierarchies count="59">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 COGS"/>
    <pivotHierarchy dragToData="1" caption="  Revenue"/>
    <pivotHierarchy dragToData="1" caption="  Profit"/>
    <pivotHierarchy dragToData="1" caption=" OrderQuantity"/>
    <pivotHierarchy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F6A4C83-D112-47A8-9CA7-D36C1458FEDE}" name="PivotTable2" cacheId="456" applyNumberFormats="0" applyBorderFormats="0" applyFontFormats="0" applyPatternFormats="0" applyAlignmentFormats="0" applyWidthHeightFormats="1" dataCaption="Values" tag="39ce81fa-c57c-492d-b781-69b9cfef1fd0" updatedVersion="8" minRefreshableVersion="3" useAutoFormatting="1" subtotalHiddenItems="1" rowGrandTotals="0" colGrandTotals="0" itemPrintTitles="1" createdVersion="8" indent="0" compact="0" compactData="0" multipleFieldFilters="0">
  <location ref="B13:E17" firstHeaderRow="0" firstDataRow="1" firstDataCol="1"/>
  <pivotFields count="5">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s>
  <rowFields count="1">
    <field x="3"/>
  </rowFields>
  <rowItems count="4">
    <i>
      <x/>
    </i>
    <i>
      <x v="1"/>
    </i>
    <i>
      <x v="2"/>
    </i>
    <i>
      <x v="3"/>
    </i>
  </rowItems>
  <colFields count="1">
    <field x="-2"/>
  </colFields>
  <colItems count="3">
    <i>
      <x/>
    </i>
    <i i="1">
      <x v="1"/>
    </i>
    <i i="2">
      <x v="2"/>
    </i>
  </colItems>
  <dataFields count="3">
    <dataField name="  Revenue" fld="1" baseField="0" baseItem="0" numFmtId="167"/>
    <dataField name="  Profit" fld="2" baseField="0" baseItem="0" numFmtId="167"/>
    <dataField fld="0" subtotal="count" baseField="0" baseItem="0" numFmtId="165"/>
  </dataFields>
  <formats count="8">
    <format dxfId="44">
      <pivotArea outline="0" collapsedLevelsAreSubtotals="1" fieldPosition="0">
        <references count="1">
          <reference field="4294967294" count="2" selected="0">
            <x v="0"/>
            <x v="2"/>
          </reference>
        </references>
      </pivotArea>
    </format>
    <format dxfId="43">
      <pivotArea outline="0" collapsedLevelsAreSubtotals="1" fieldPosition="0">
        <references count="1">
          <reference field="4294967294" count="1" selected="0">
            <x v="0"/>
          </reference>
        </references>
      </pivotArea>
    </format>
    <format dxfId="42">
      <pivotArea outline="0" collapsedLevelsAreSubtotals="1" fieldPosition="0">
        <references count="1">
          <reference field="4294967294" count="1" selected="0">
            <x v="1"/>
          </reference>
        </references>
      </pivotArea>
    </format>
    <format dxfId="41">
      <pivotArea type="all" dataOnly="0" outline="0" fieldPosition="0"/>
    </format>
    <format dxfId="40">
      <pivotArea outline="0" collapsedLevelsAreSubtotals="1" fieldPosition="0"/>
    </format>
    <format dxfId="39">
      <pivotArea field="3" type="button" dataOnly="0" labelOnly="1" outline="0" axis="axisRow" fieldPosition="0"/>
    </format>
    <format dxfId="38">
      <pivotArea dataOnly="0" labelOnly="1" outline="0" fieldPosition="0">
        <references count="1">
          <reference field="3" count="0"/>
        </references>
      </pivotArea>
    </format>
    <format dxfId="37">
      <pivotArea dataOnly="0" labelOnly="1" outline="0" fieldPosition="0">
        <references count="1">
          <reference field="4294967294" count="3">
            <x v="0"/>
            <x v="1"/>
            <x v="2"/>
          </reference>
        </references>
      </pivotArea>
    </format>
  </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 COGS"/>
    <pivotHierarchy dragToData="1" caption="  Revenue"/>
    <pivotHierarchy dragToData="1" caption="  Profit"/>
    <pivotHierarchy dragToData="1" caption=" OrderQuantity"/>
    <pivotHierarchy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C4B5002-A386-47C0-909B-268A47391E48}" name="PivotTable1" cacheId="465" applyNumberFormats="0" applyBorderFormats="0" applyFontFormats="0" applyPatternFormats="0" applyAlignmentFormats="0" applyWidthHeightFormats="1" dataCaption="Values" tag="1bef464e-c7ce-4b8f-bf42-ef62b691631b" updatedVersion="8" minRefreshableVersion="3" useAutoFormatting="1" subtotalHiddenItems="1" itemPrintTitles="1" createdVersion="8" indent="0" outline="1" outlineData="1" multipleFieldFilters="0">
  <location ref="B4:J5" firstHeaderRow="0" firstDataRow="1" firstDataCol="0"/>
  <pivotFields count="11">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Fields count="1">
    <field x="-2"/>
  </colFields>
  <colItems count="9">
    <i>
      <x/>
    </i>
    <i i="1">
      <x v="1"/>
    </i>
    <i i="2">
      <x v="2"/>
    </i>
    <i i="3">
      <x v="3"/>
    </i>
    <i i="4">
      <x v="4"/>
    </i>
    <i i="5">
      <x v="5"/>
    </i>
    <i i="6">
      <x v="6"/>
    </i>
    <i i="7">
      <x v="7"/>
    </i>
    <i i="8">
      <x v="8"/>
    </i>
  </colItems>
  <dataFields count="9">
    <dataField fld="0" subtotal="count" baseField="0" baseItem="0" numFmtId="165"/>
    <dataField name=" COGS" fld="1" baseField="0" baseItem="0" numFmtId="167"/>
    <dataField name="  Revenue" fld="2" baseField="0" baseItem="0" numFmtId="167"/>
    <dataField fld="8" subtotal="count" baseField="0" baseItem="0"/>
    <dataField name="  Profit" fld="3" baseField="0" baseItem="0" numFmtId="167"/>
    <dataField name=" OrderQuantity" fld="4" baseField="0" baseItem="0" numFmtId="165"/>
    <dataField fld="5" subtotal="count" baseField="0" baseItem="0"/>
    <dataField fld="6" subtotal="count" baseField="0" baseItem="0"/>
    <dataField fld="7" subtotal="count" baseField="0" baseItem="0"/>
  </dataFields>
  <formats count="7">
    <format dxfId="51">
      <pivotArea outline="0" collapsedLevelsAreSubtotals="1" fieldPosition="0">
        <references count="1">
          <reference field="4294967294" count="3" selected="0">
            <x v="0"/>
            <x v="1"/>
            <x v="2"/>
          </reference>
        </references>
      </pivotArea>
    </format>
    <format dxfId="50">
      <pivotArea outline="0" collapsedLevelsAreSubtotals="1" fieldPosition="0">
        <references count="1">
          <reference field="4294967294" count="1" selected="0">
            <x v="5"/>
          </reference>
        </references>
      </pivotArea>
    </format>
    <format dxfId="49">
      <pivotArea outline="0" collapsedLevelsAreSubtotals="1" fieldPosition="0">
        <references count="1">
          <reference field="4294967294" count="2" selected="0">
            <x v="1"/>
            <x v="2"/>
          </reference>
        </references>
      </pivotArea>
    </format>
    <format dxfId="48">
      <pivotArea outline="0" collapsedLevelsAreSubtotals="1" fieldPosition="0">
        <references count="1">
          <reference field="4294967294" count="1" selected="0">
            <x v="4"/>
          </reference>
        </references>
      </pivotArea>
    </format>
    <format dxfId="47">
      <pivotArea type="all" dataOnly="0" outline="0" fieldPosition="0"/>
    </format>
    <format dxfId="46">
      <pivotArea outline="0" collapsedLevelsAreSubtotals="1" fieldPosition="0"/>
    </format>
    <format dxfId="45">
      <pivotArea dataOnly="0" labelOnly="1" outline="0" fieldPosition="0">
        <references count="1">
          <reference field="4294967294" count="9">
            <x v="0"/>
            <x v="1"/>
            <x v="2"/>
            <x v="3"/>
            <x v="4"/>
            <x v="5"/>
            <x v="6"/>
            <x v="7"/>
            <x v="8"/>
          </reference>
        </references>
      </pivotArea>
    </format>
  </formats>
  <pivotHierarchies count="59">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8]"/>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 COGS"/>
    <pivotHierarchy dragToData="1" caption="  Revenue"/>
    <pivotHierarchy dragToData="1" caption="  Profit"/>
    <pivotHierarchy dragToData="1" caption=" OrderQuantity"/>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0783885-EBD4-4EA1-AE49-D78F8D4CA2FC}" name="PivotTable5" cacheId="480" applyNumberFormats="0" applyBorderFormats="0" applyFontFormats="0" applyPatternFormats="0" applyAlignmentFormats="0" applyWidthHeightFormats="1" dataCaption="Values" missingCaption="0" tag="1e7547d1-0b75-4b68-a829-8e3a1b5efaac" updatedVersion="8" minRefreshableVersion="3" useAutoFormatting="1" subtotalHiddenItems="1" rowGrandTotals="0" colGrandTotals="0" itemPrintTitles="1" createdVersion="8" indent="0" showEmptyRow="1" showEmptyCol="1" compact="0" compactData="0" multipleFieldFilters="0" chartFormat="11">
  <location ref="AG5:AI9" firstHeaderRow="0" firstDataRow="1" firstDataCol="1"/>
  <pivotFields count="6">
    <pivotField dataField="1" compact="0" outline="0" subtotalTop="0" showAll="0" defaultSubtotal="0"/>
    <pivotField compact="0" allDrilled="1" outline="0" subtotalTop="0" showAll="0" dataSourceSort="1" defaultSubtotal="0" defaultAttributeDrillState="1"/>
    <pivotField compact="0" allDrilled="1" outline="0" subtotalTop="0" showAll="0" sortType="ascending" defaultSubtotal="0" defaultAttributeDrillState="1">
      <items count="7">
        <item x="0"/>
        <item x="1"/>
        <item x="2"/>
        <item x="3"/>
        <item x="4"/>
        <item x="5"/>
        <item x="6"/>
      </items>
    </pivotField>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3"/>
  </rowFields>
  <rowItems count="4">
    <i>
      <x/>
    </i>
    <i>
      <x v="1"/>
    </i>
    <i>
      <x v="2"/>
    </i>
    <i>
      <x v="3"/>
    </i>
  </rowItems>
  <colFields count="1">
    <field x="-2"/>
  </colFields>
  <colItems count="2">
    <i>
      <x/>
    </i>
    <i i="1">
      <x v="1"/>
    </i>
  </colItems>
  <dataFields count="2">
    <dataField name="  Profit" fld="0" baseField="0" baseItem="0" numFmtId="167"/>
    <dataField name="Sum of Total Profit" fld="5" showDataAs="percentOfTotal" baseField="0" baseItem="0" numFmtId="9">
      <extLst>
        <ext xmlns:x14="http://schemas.microsoft.com/office/spreadsheetml/2009/9/main" uri="{E15A36E0-9728-4e99-A89B-3F7291B0FE68}">
          <x14:dataField sourceField="0" uniqueName="[__Xl2].[Measures].[Sum of Total Profit]"/>
        </ext>
      </extLst>
    </dataField>
  </dataFields>
  <formats count="6">
    <format dxfId="2">
      <pivotArea outline="0" collapsedLevelsAreSubtotals="1" fieldPosition="0">
        <references count="1">
          <reference field="4294967294" count="1" selected="0">
            <x v="0"/>
          </reference>
        </references>
      </pivotArea>
    </format>
    <format dxfId="3">
      <pivotArea type="all" dataOnly="0" outline="0" fieldPosition="0"/>
    </format>
    <format dxfId="4">
      <pivotArea outline="0" collapsedLevelsAreSubtotals="1" fieldPosition="0"/>
    </format>
    <format dxfId="5">
      <pivotArea dataOnly="0" labelOnly="1" outline="0" fieldPosition="0">
        <references count="1">
          <reference field="4294967294" count="1">
            <x v="0"/>
          </reference>
        </references>
      </pivotArea>
    </format>
    <format dxfId="1">
      <pivotArea outline="0" fieldPosition="0">
        <references count="1">
          <reference field="4294967294" count="1">
            <x v="1"/>
          </reference>
        </references>
      </pivotArea>
    </format>
    <format dxfId="0">
      <pivotArea outline="0" fieldPosition="0">
        <references count="1">
          <reference field="4294967294" count="1" selected="0">
            <x v="1"/>
          </reference>
        </references>
      </pivotArea>
    </format>
  </formats>
  <chartFormats count="2">
    <chartFormat chart="3" format="2"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8]"/>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 COGS"/>
    <pivotHierarchy dragToData="1" caption="  Revenue"/>
    <pivotHierarchy dragToData="1" caption="  Profit"/>
    <pivotHierarchy dragToData="1" caption=" OrderQuantity"/>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8D78140-2ED7-4506-B703-5024105DE299}" name="PivotTable3" cacheId="477" applyNumberFormats="0" applyBorderFormats="0" applyFontFormats="0" applyPatternFormats="0" applyAlignmentFormats="0" applyWidthHeightFormats="1" dataCaption="Values" tag="6d041d8e-80fd-487f-8596-f935b1e99a7e" updatedVersion="8" minRefreshableVersion="3" useAutoFormatting="1" subtotalHiddenItems="1" rowGrandTotals="0" colGrandTotals="0" itemPrintTitles="1" createdVersion="8" indent="0" compact="0" compactData="0" multipleFieldFilters="0" chartFormat="13">
  <location ref="AC5:AD7" firstHeaderRow="1" firstDataRow="1" firstDataCol="1"/>
  <pivotFields count="5">
    <pivotField dataField="1" compact="0" outline="0" subtotalTop="0" showAll="0" defaultSubtotal="0"/>
    <pivotField compact="0" allDrilled="1" outline="0" subtotalTop="0" showAll="0" dataSourceSort="1" defaultSubtotal="0" defaultAttributeDrillState="1"/>
    <pivotField compact="0" allDrilled="1" outline="0" subtotalTop="0" showAll="0" sortType="ascending" defaultSubtotal="0" defaultAttributeDrillState="1">
      <items count="7">
        <item x="0"/>
        <item x="1"/>
        <item x="2"/>
        <item x="3"/>
        <item x="4"/>
        <item x="5"/>
        <item x="6"/>
      </items>
    </pivotField>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s>
  <rowFields count="1">
    <field x="3"/>
  </rowFields>
  <rowItems count="2">
    <i>
      <x/>
    </i>
    <i>
      <x v="1"/>
    </i>
  </rowItems>
  <colItems count="1">
    <i/>
  </colItems>
  <dataFields count="1">
    <dataField name="  Profit" fld="0" baseField="0" baseItem="0" numFmtId="167"/>
  </dataFields>
  <formats count="4">
    <format dxfId="6">
      <pivotArea outline="0" collapsedLevelsAreSubtotals="1" fieldPosition="0">
        <references count="1">
          <reference field="4294967294" count="1" selected="0">
            <x v="0"/>
          </reference>
        </references>
      </pivotArea>
    </format>
    <format dxfId="7">
      <pivotArea type="all" dataOnly="0" outline="0" fieldPosition="0"/>
    </format>
    <format dxfId="8">
      <pivotArea outline="0" collapsedLevelsAreSubtotals="1" fieldPosition="0"/>
    </format>
    <format dxfId="9">
      <pivotArea dataOnly="0" labelOnly="1" outline="0" fieldPosition="0">
        <references count="1">
          <reference field="4294967294" count="1">
            <x v="0"/>
          </reference>
        </references>
      </pivotArea>
    </format>
  </formats>
  <chartFormats count="4">
    <chartFormat chart="3" format="2"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3" count="1" selected="0">
            <x v="0"/>
          </reference>
        </references>
      </pivotArea>
    </chartFormat>
    <chartFormat chart="9" format="8">
      <pivotArea type="data" outline="0" fieldPosition="0">
        <references count="2">
          <reference field="4294967294" count="1" selected="0">
            <x v="0"/>
          </reference>
          <reference field="3" count="1" selected="0">
            <x v="1"/>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8]"/>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 COGS"/>
    <pivotHierarchy dragToData="1" caption="  Revenue"/>
    <pivotHierarchy dragToData="1" caption="  Profit"/>
    <pivotHierarchy dragToData="1" caption=" OrderQuantity"/>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14A354F-F05B-4D81-92A1-48602F609EEE}" name="PivotTable2" cacheId="474" applyNumberFormats="0" applyBorderFormats="0" applyFontFormats="0" applyPatternFormats="0" applyAlignmentFormats="0" applyWidthHeightFormats="1" dataCaption="Values" tag="4bdfacfd-0d30-4a42-b6b4-90e05a9d2b8a" updatedVersion="8" minRefreshableVersion="3" useAutoFormatting="1" subtotalHiddenItems="1" rowGrandTotals="0" colGrandTotals="0" itemPrintTitles="1" createdVersion="8" indent="0" compact="0" compactData="0" multipleFieldFilters="0" chartFormat="6">
  <location ref="L5:M12" firstHeaderRow="1" firstDataRow="1" firstDataCol="1"/>
  <pivotFields count="4">
    <pivotField dataField="1" compact="0" outline="0" subtotalTop="0" showAll="0" defaultSubtotal="0"/>
    <pivotField compact="0" allDrilled="1" outline="0" subtotalTop="0" showAll="0" dataSourceSort="1" defaultSubtotal="0" defaultAttributeDrillState="1"/>
    <pivotField axis="axisRow" compact="0" allDrilled="1" outline="0" subtotalTop="0" showAll="0" sortType="ascending" defaultSubtotal="0" defaultAttributeDrillState="1">
      <items count="7">
        <item x="0"/>
        <item x="1"/>
        <item x="2"/>
        <item x="3"/>
        <item x="4"/>
        <item x="5"/>
        <item x="6"/>
      </items>
    </pivotField>
    <pivotField compact="0" allDrilled="1" outline="0" subtotalTop="0" showAll="0" dataSourceSort="1" defaultSubtotal="0" defaultAttributeDrillState="1"/>
  </pivotFields>
  <rowFields count="1">
    <field x="2"/>
  </rowFields>
  <rowItems count="7">
    <i>
      <x/>
    </i>
    <i>
      <x v="1"/>
    </i>
    <i>
      <x v="2"/>
    </i>
    <i>
      <x v="3"/>
    </i>
    <i>
      <x v="4"/>
    </i>
    <i>
      <x v="5"/>
    </i>
    <i>
      <x v="6"/>
    </i>
  </rowItems>
  <colItems count="1">
    <i/>
  </colItems>
  <dataFields count="1">
    <dataField name="  Profit" fld="0" baseField="0" baseItem="0" numFmtId="167"/>
  </dataFields>
  <formats count="4">
    <format dxfId="13">
      <pivotArea outline="0" collapsedLevelsAreSubtotals="1" fieldPosition="0">
        <references count="1">
          <reference field="4294967294" count="1" selected="0">
            <x v="0"/>
          </reference>
        </references>
      </pivotArea>
    </format>
    <format dxfId="12">
      <pivotArea type="all" dataOnly="0" outline="0" fieldPosition="0"/>
    </format>
    <format dxfId="11">
      <pivotArea outline="0" collapsedLevelsAreSubtotals="1" fieldPosition="0"/>
    </format>
    <format dxfId="10">
      <pivotArea dataOnly="0" labelOnly="1" outline="0" fieldPosition="0">
        <references count="1">
          <reference field="4294967294" count="1">
            <x v="0"/>
          </reference>
        </references>
      </pivotArea>
    </format>
  </formats>
  <chartFormats count="1">
    <chartFormat chart="3" format="2"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8]"/>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 COGS"/>
    <pivotHierarchy dragToData="1" caption="  Revenue"/>
    <pivotHierarchy dragToData="1" caption="  Profit"/>
    <pivotHierarchy dragToData="1" caption=" OrderQuantity"/>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3D577C6-D11E-43B3-B338-A83981133B84}" name="PivotTable1" cacheId="471" applyNumberFormats="0" applyBorderFormats="0" applyFontFormats="0" applyPatternFormats="0" applyAlignmentFormats="0" applyWidthHeightFormats="1" dataCaption="Values" tag="441ab926-6dc5-4f4d-9f58-b8624d267f72" updatedVersion="8" minRefreshableVersion="3" useAutoFormatting="1" subtotalHiddenItems="1" rowGrandTotals="0" colGrandTotals="0" itemPrintTitles="1" createdVersion="8" indent="0" compact="0" compactData="0" multipleFieldFilters="0" chartFormat="8">
  <location ref="B4:C11" firstHeaderRow="1" firstDataRow="1" firstDataCol="1"/>
  <pivotFields count="4">
    <pivotField dataField="1" compact="0" outline="0" subtotalTop="0" showAll="0" defaultSubtotal="0"/>
    <pivotField compact="0" allDrilled="1" outline="0" subtotalTop="0" showAll="0" dataSourceSort="1" defaultSubtotal="0" defaultAttributeDrillState="1"/>
    <pivotField axis="axisRow" compact="0" allDrilled="1" outline="0" subtotalTop="0" showAll="0" dataSourceSort="1" defaultSubtotal="0" defaultAttributeDrillState="1">
      <items count="7">
        <item x="0"/>
        <item x="1"/>
        <item x="2"/>
        <item x="3"/>
        <item x="4"/>
        <item x="5"/>
        <item x="6"/>
      </items>
    </pivotField>
    <pivotField compact="0" allDrilled="1" outline="0" subtotalTop="0" showAll="0" dataSourceSort="1" defaultSubtotal="0" defaultAttributeDrillState="1"/>
  </pivotFields>
  <rowFields count="1">
    <field x="2"/>
  </rowFields>
  <rowItems count="7">
    <i>
      <x/>
    </i>
    <i>
      <x v="1"/>
    </i>
    <i>
      <x v="2"/>
    </i>
    <i>
      <x v="3"/>
    </i>
    <i>
      <x v="4"/>
    </i>
    <i>
      <x v="5"/>
    </i>
    <i>
      <x v="6"/>
    </i>
  </rowItems>
  <colItems count="1">
    <i/>
  </colItems>
  <dataFields count="1">
    <dataField name="  Profit" fld="0" baseField="0" baseItem="0" numFmtId="167"/>
  </dataFields>
  <formats count="4">
    <format dxfId="17">
      <pivotArea outline="0" collapsedLevelsAreSubtotals="1" fieldPosition="0">
        <references count="1">
          <reference field="4294967294" count="1" selected="0">
            <x v="0"/>
          </reference>
        </references>
      </pivotArea>
    </format>
    <format dxfId="16">
      <pivotArea type="all" dataOnly="0" outline="0" fieldPosition="0"/>
    </format>
    <format dxfId="15">
      <pivotArea outline="0" collapsedLevelsAreSubtotals="1" fieldPosition="0"/>
    </format>
    <format dxfId="14">
      <pivotArea dataOnly="0" labelOnly="1" outline="0" fieldPosition="0">
        <references count="1">
          <reference field="4294967294" count="1">
            <x v="0"/>
          </reference>
        </references>
      </pivotArea>
    </format>
  </formats>
  <chartFormats count="1">
    <chartFormat chart="3" format="2"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8]"/>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 COGS"/>
    <pivotHierarchy dragToData="1" caption="  Revenue"/>
    <pivotHierarchy dragToData="1" caption="  Profit"/>
    <pivotHierarchy dragToData="1" caption=" OrderQuantity"/>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022B2D2B-99FA-41A7-A479-8B5B280BB63A}" autoFormatId="16" applyNumberFormats="0" applyBorderFormats="0" applyFontFormats="0" applyPatternFormats="0" applyAlignmentFormats="0" applyWidthHeightFormats="0">
  <queryTableRefresh nextId="14">
    <queryTableFields count="13">
      <queryTableField id="1" name="FactInternetSales[ProductKey]" tableColumnId="1"/>
      <queryTableField id="2" name="FactInternetSales[OrderDateKey]" tableColumnId="2"/>
      <queryTableField id="3" name="FactInternetSales[DueDateKey]" tableColumnId="3"/>
      <queryTableField id="4" name="FactInternetSales[ShipDateKey]" tableColumnId="4"/>
      <queryTableField id="5" name="FactInternetSales[CustomerKey]" tableColumnId="5"/>
      <queryTableField id="6" name="FactInternetSales[SalesTerritoryKey]" tableColumnId="6"/>
      <queryTableField id="7" name="FactInternetSales[OrderQuantity]" tableColumnId="7"/>
      <queryTableField id="8" name="FactInternetSales[UnitPrice]" tableColumnId="8"/>
      <queryTableField id="9" name="FactInternetSales[Cost]" tableColumnId="9"/>
      <queryTableField id="10" name="FactInternetSales[OrderDate]" tableColumnId="10"/>
      <queryTableField id="11" name="FactInternetSales[Total Revenue]" tableColumnId="11"/>
      <queryTableField id="12" name="FactInternetSales[COGS]" tableColumnId="12"/>
      <queryTableField id="13" name="FactInternetSales[Total Profit]" tableColumnId="13"/>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8E45FBB-CB9D-4F0C-A9A0-3BE8779216A6}" sourceName="[DimDate].[Year]">
  <pivotTables>
    <pivotTable tabId="2" name="PivotTable1"/>
    <pivotTable tabId="2" name="PivotTable4"/>
    <pivotTable tabId="5" name="PivotTable1"/>
    <pivotTable tabId="5" name="PivotTable2"/>
    <pivotTable tabId="5" name="PivotTable3"/>
    <pivotTable tabId="5" name="PivotTable5"/>
  </pivotTables>
  <data>
    <olap pivotCacheId="648275838">
      <levels count="2">
        <level uniqueName="[DimDate].[Year].[(All)]" sourceCaption="(All)" count="0"/>
        <level uniqueName="[DimDate].[Year].[Year]" sourceCaption="Year" count="4">
          <ranges>
            <range startItem="0">
              <i n="[DimDate].[Year].&amp;[2005]" c="2005"/>
              <i n="[DimDate].[Year].&amp;[2006]" c="2006"/>
              <i n="[DimDate].[Year].&amp;[2007]" c="2007"/>
              <i n="[DimDate].[Year].&amp;[2008]" c="2008"/>
            </range>
          </ranges>
        </level>
      </levels>
      <selections count="1">
        <selection n="[DimDate].[Year].&amp;[2008]"/>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96CF1A5D-7FC5-48D6-AAEA-C53469BA9189}" sourceName="[DimDate].[Month Name]">
  <pivotTables>
    <pivotTable tabId="2" name="PivotTable5"/>
  </pivotTables>
  <data>
    <olap pivotCacheId="1729714183">
      <levels count="2">
        <level uniqueName="[DimDate].[Month Name].[(All)]" sourceCaption="(All)" count="0"/>
        <level uniqueName="[DimDate].[Month Name].[Month Name]" sourceCaption="Month Name" count="12">
          <ranges>
            <range startItem="0">
              <i n="[DimDate].[Month Name].&amp;[Jan]" c="Jan"/>
              <i n="[DimDate].[Month Name].&amp;[Feb]" c="Feb"/>
              <i n="[DimDate].[Month Name].&amp;[Mar]" c="Mar"/>
              <i n="[DimDate].[Month Name].&amp;[Apr]" c="Apr"/>
              <i n="[DimDate].[Month Name].&amp;[May]" c="May"/>
              <i n="[DimDate].[Month Name].&amp;[Jun]" c="Jun"/>
              <i n="[DimDate].[Month Name].&amp;[Jul]" c="Jul"/>
              <i n="[DimDate].[Month Name].&amp;[Aug]" c="Aug"/>
              <i n="[DimDate].[Month Name].&amp;[Sep]" c="Sep"/>
              <i n="[DimDate].[Month Name].&amp;[Oct]" c="Oct"/>
              <i n="[DimDate].[Month Name].&amp;[Nov]" c="Nov"/>
              <i n="[DimDate].[Month Name].&amp;[Dec]" c="Dec"/>
            </range>
          </ranges>
        </level>
      </levels>
      <selections count="1">
        <selection n="[DimDate].[Month Name].&amp;[Aug]"/>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9FCE0860-4BF9-412F-B493-E4D59C3E1502}" sourceName="[DimGeography].[Country]">
  <pivotTables>
    <pivotTable tabId="5" name="PivotTable5"/>
    <pivotTable tabId="5" name="PivotTable3"/>
    <pivotTable tabId="5" name="PivotTable2"/>
    <pivotTable tabId="5" name="PivotTable1"/>
    <pivotTable tabId="2" name="PivotTable2"/>
    <pivotTable tabId="2" name="PivotTable1"/>
    <pivotTable tabId="2" name="PivotTable5"/>
  </pivotTables>
  <data>
    <olap pivotCacheId="2049620805">
      <levels count="2">
        <level uniqueName="[DimGeography].[Country].[(All)]" sourceCaption="(All)" count="0"/>
        <level uniqueName="[DimGeography].[Country].[Country]" sourceCaption="Country" count="6">
          <ranges>
            <range startItem="0">
              <i n="[DimGeography].[Country].&amp;[Australia]" c="Australia"/>
              <i n="[DimGeography].[Country].&amp;[Canada]" c="Canada"/>
              <i n="[DimGeography].[Country].&amp;[France]" c="France"/>
              <i n="[DimGeography].[Country].&amp;[Germany]" c="Germany"/>
              <i n="[DimGeography].[Country].&amp;[United Kingdom]" c="United Kingdom"/>
              <i n="[DimGeography].[Country].&amp;[United States]" c="United States"/>
            </range>
          </ranges>
        </level>
      </levels>
      <selections count="1">
        <selection n="[DimGeography].[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9EBEA73-0F74-452C-A9F1-A40830512404}" cache="Slicer_Year" caption="Year" columnCount="4" showCaption="0" level="1" style="SlicerStyleLight1 2" rowHeight="257175"/>
  <slicer name="Month Name" xr10:uid="{0CD38499-571D-42C7-A904-069D2FA88D33}" cache="Slicer_Month_Name" caption="Month Name" columnCount="3" showCaption="0" level="1" rowHeight="360000"/>
  <slicer name="Country" xr10:uid="{054BA196-0DC9-484A-AE30-8344190F869D}" cache="Slicer_Country" caption="Country" columnCount="3" showCaption="0" level="1" style="SlicerStyleLight1 2" rowHeight="648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E839268-A67D-46B4-BD70-ED40A9D9FBE2}" name="Table_ExternalData_1" displayName="Table_ExternalData_1" ref="A3:M1003" tableType="queryTable" totalsRowShown="0">
  <autoFilter ref="A3:M1003" xr:uid="{FE839268-A67D-46B4-BD70-ED40A9D9FBE2}"/>
  <tableColumns count="13">
    <tableColumn id="1" xr3:uid="{4B61AC93-9986-4ABD-9595-ED1673B5B74E}" uniqueName="1" name="FactInternetSales[ProductKey]" queryTableFieldId="1"/>
    <tableColumn id="2" xr3:uid="{89D95B87-190E-4190-B983-57F1F5F94101}" uniqueName="2" name="FactInternetSales[OrderDateKey]" queryTableFieldId="2"/>
    <tableColumn id="3" xr3:uid="{F2DFC394-7A17-43E4-A853-5C386ED56F3A}" uniqueName="3" name="FactInternetSales[DueDateKey]" queryTableFieldId="3"/>
    <tableColumn id="4" xr3:uid="{1BFE60F4-CF7C-4D00-9CE6-BF748D77A6B7}" uniqueName="4" name="FactInternetSales[ShipDateKey]" queryTableFieldId="4"/>
    <tableColumn id="5" xr3:uid="{913C22E1-27A6-47AF-BA2A-923C492A7EA6}" uniqueName="5" name="FactInternetSales[CustomerKey]" queryTableFieldId="5"/>
    <tableColumn id="6" xr3:uid="{3E827D06-A391-46CF-B32B-4BB8CB130898}" uniqueName="6" name="FactInternetSales[SalesTerritoryKey]" queryTableFieldId="6"/>
    <tableColumn id="7" xr3:uid="{4FB89849-1EAB-4D25-8942-770761521128}" uniqueName="7" name="FactInternetSales[OrderQuantity]" queryTableFieldId="7"/>
    <tableColumn id="8" xr3:uid="{C32302C3-50E0-48FC-8FCA-2455E81C121F}" uniqueName="8" name="FactInternetSales[UnitPrice]" queryTableFieldId="8"/>
    <tableColumn id="9" xr3:uid="{29855BA0-72DC-40FD-BD0D-DC826196588F}" uniqueName="9" name="FactInternetSales[Cost]" queryTableFieldId="9"/>
    <tableColumn id="10" xr3:uid="{638CDC3D-A239-46E3-A9A3-23F2D525A3FE}" uniqueName="10" name="FactInternetSales[OrderDate]" queryTableFieldId="10" dataDxfId="52"/>
    <tableColumn id="11" xr3:uid="{D5C73744-F881-4F1D-A482-1C55270B7DF3}" uniqueName="11" name="FactInternetSales[Total Revenue]" queryTableFieldId="11"/>
    <tableColumn id="12" xr3:uid="{4B168B0A-E3B9-432C-BAF7-B5AB67AD91DC}" uniqueName="12" name="FactInternetSales[COGS]" queryTableFieldId="12"/>
    <tableColumn id="13" xr3:uid="{422E65B1-60EE-4A31-9001-C568CD2984F9}" uniqueName="13" name="FactInternetSales[Total Profit]" queryTableFieldId="1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1.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7"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5" Type="http://schemas.openxmlformats.org/officeDocument/2006/relationships/printerSettings" Target="../printerSettings/printerSettings3.bin"/><Relationship Id="rId4"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93059D-51F4-46FB-8F71-C13827428842}">
  <dimension ref="A1:M1003"/>
  <sheetViews>
    <sheetView workbookViewId="0"/>
  </sheetViews>
  <sheetFormatPr defaultRowHeight="15" x14ac:dyDescent="0.25"/>
  <cols>
    <col min="1" max="1" width="31.42578125" bestFit="1" customWidth="1"/>
    <col min="2" max="2" width="34" bestFit="1" customWidth="1"/>
    <col min="3" max="3" width="32.5703125" bestFit="1" customWidth="1"/>
    <col min="4" max="4" width="32.85546875" bestFit="1" customWidth="1"/>
    <col min="5" max="5" width="33.5703125" bestFit="1" customWidth="1"/>
    <col min="6" max="6" width="37.28515625" bestFit="1" customWidth="1"/>
    <col min="7" max="7" width="34.140625" bestFit="1" customWidth="1"/>
    <col min="8" max="8" width="29.42578125" bestFit="1" customWidth="1"/>
    <col min="9" max="9" width="25.28515625" bestFit="1" customWidth="1"/>
    <col min="10" max="10" width="30.5703125" bestFit="1" customWidth="1"/>
    <col min="11" max="11" width="34.140625" bestFit="1" customWidth="1"/>
    <col min="12" max="12" width="26.42578125" bestFit="1" customWidth="1"/>
    <col min="13" max="13" width="31" bestFit="1" customWidth="1"/>
  </cols>
  <sheetData>
    <row r="1" spans="1:13" x14ac:dyDescent="0.25">
      <c r="A1" s="1" t="s">
        <v>34</v>
      </c>
    </row>
    <row r="3" spans="1:13" x14ac:dyDescent="0.25">
      <c r="A3" t="s">
        <v>21</v>
      </c>
      <c r="B3" t="s">
        <v>22</v>
      </c>
      <c r="C3" t="s">
        <v>23</v>
      </c>
      <c r="D3" t="s">
        <v>24</v>
      </c>
      <c r="E3" t="s">
        <v>25</v>
      </c>
      <c r="F3" t="s">
        <v>26</v>
      </c>
      <c r="G3" t="s">
        <v>27</v>
      </c>
      <c r="H3" t="s">
        <v>28</v>
      </c>
      <c r="I3" t="s">
        <v>29</v>
      </c>
      <c r="J3" t="s">
        <v>30</v>
      </c>
      <c r="K3" t="s">
        <v>31</v>
      </c>
      <c r="L3" t="s">
        <v>32</v>
      </c>
      <c r="M3" t="s">
        <v>33</v>
      </c>
    </row>
    <row r="4" spans="1:13" x14ac:dyDescent="0.25">
      <c r="A4">
        <v>311</v>
      </c>
      <c r="B4">
        <v>20050729</v>
      </c>
      <c r="C4">
        <v>20050810</v>
      </c>
      <c r="D4">
        <v>20050805</v>
      </c>
      <c r="E4">
        <v>16347</v>
      </c>
      <c r="F4">
        <v>9</v>
      </c>
      <c r="G4">
        <v>18</v>
      </c>
      <c r="H4">
        <v>3578.27</v>
      </c>
      <c r="I4">
        <v>2171.2941999999998</v>
      </c>
      <c r="J4" s="16">
        <v>38562</v>
      </c>
      <c r="K4">
        <v>64408.86</v>
      </c>
      <c r="L4">
        <v>39083.295599999998</v>
      </c>
      <c r="M4">
        <v>25325.564399999999</v>
      </c>
    </row>
    <row r="5" spans="1:13" x14ac:dyDescent="0.25">
      <c r="A5">
        <v>311</v>
      </c>
      <c r="B5">
        <v>20050727</v>
      </c>
      <c r="C5">
        <v>20050808</v>
      </c>
      <c r="D5">
        <v>20050803</v>
      </c>
      <c r="E5">
        <v>16494</v>
      </c>
      <c r="F5">
        <v>9</v>
      </c>
      <c r="G5">
        <v>2</v>
      </c>
      <c r="H5">
        <v>3578.27</v>
      </c>
      <c r="I5">
        <v>2171.2941999999998</v>
      </c>
      <c r="J5" s="16">
        <v>38560</v>
      </c>
      <c r="K5">
        <v>7156.54</v>
      </c>
      <c r="L5">
        <v>4342.5883999999996</v>
      </c>
      <c r="M5">
        <v>2813.9515999999999</v>
      </c>
    </row>
    <row r="6" spans="1:13" x14ac:dyDescent="0.25">
      <c r="A6">
        <v>311</v>
      </c>
      <c r="B6">
        <v>20050713</v>
      </c>
      <c r="C6">
        <v>20050725</v>
      </c>
      <c r="D6">
        <v>20050720</v>
      </c>
      <c r="E6">
        <v>16514</v>
      </c>
      <c r="F6">
        <v>9</v>
      </c>
      <c r="G6">
        <v>3</v>
      </c>
      <c r="H6">
        <v>3578.27</v>
      </c>
      <c r="I6">
        <v>2171.2941999999998</v>
      </c>
      <c r="J6" s="16">
        <v>38546</v>
      </c>
      <c r="K6">
        <v>10734.81</v>
      </c>
      <c r="L6">
        <v>6513.8825999999999</v>
      </c>
      <c r="M6">
        <v>4220.9273999999996</v>
      </c>
    </row>
    <row r="7" spans="1:13" x14ac:dyDescent="0.25">
      <c r="A7">
        <v>311</v>
      </c>
      <c r="B7">
        <v>20050720</v>
      </c>
      <c r="C7">
        <v>20050801</v>
      </c>
      <c r="D7">
        <v>20050727</v>
      </c>
      <c r="E7">
        <v>16515</v>
      </c>
      <c r="F7">
        <v>9</v>
      </c>
      <c r="G7">
        <v>15</v>
      </c>
      <c r="H7">
        <v>3578.27</v>
      </c>
      <c r="I7">
        <v>2171.2941999999998</v>
      </c>
      <c r="J7" s="16">
        <v>38553</v>
      </c>
      <c r="K7">
        <v>53674.05</v>
      </c>
      <c r="L7">
        <v>32569.413</v>
      </c>
      <c r="M7">
        <v>21104.636999999999</v>
      </c>
    </row>
    <row r="8" spans="1:13" x14ac:dyDescent="0.25">
      <c r="A8">
        <v>311</v>
      </c>
      <c r="B8">
        <v>20050707</v>
      </c>
      <c r="C8">
        <v>20050719</v>
      </c>
      <c r="D8">
        <v>20050714</v>
      </c>
      <c r="E8">
        <v>16520</v>
      </c>
      <c r="F8">
        <v>9</v>
      </c>
      <c r="G8">
        <v>15</v>
      </c>
      <c r="H8">
        <v>3578.27</v>
      </c>
      <c r="I8">
        <v>2171.2941999999998</v>
      </c>
      <c r="J8" s="16">
        <v>38540</v>
      </c>
      <c r="K8">
        <v>53674.05</v>
      </c>
      <c r="L8">
        <v>32569.413</v>
      </c>
      <c r="M8">
        <v>21104.636999999999</v>
      </c>
    </row>
    <row r="9" spans="1:13" x14ac:dyDescent="0.25">
      <c r="A9">
        <v>311</v>
      </c>
      <c r="B9">
        <v>20050705</v>
      </c>
      <c r="C9">
        <v>20050717</v>
      </c>
      <c r="D9">
        <v>20050712</v>
      </c>
      <c r="E9">
        <v>16529</v>
      </c>
      <c r="F9">
        <v>9</v>
      </c>
      <c r="G9">
        <v>6</v>
      </c>
      <c r="H9">
        <v>3578.27</v>
      </c>
      <c r="I9">
        <v>2171.2941999999998</v>
      </c>
      <c r="J9" s="16">
        <v>38538</v>
      </c>
      <c r="K9">
        <v>21469.62</v>
      </c>
      <c r="L9">
        <v>13027.7652</v>
      </c>
      <c r="M9">
        <v>8441.8547999999992</v>
      </c>
    </row>
    <row r="10" spans="1:13" x14ac:dyDescent="0.25">
      <c r="A10">
        <v>311</v>
      </c>
      <c r="B10">
        <v>20050708</v>
      </c>
      <c r="C10">
        <v>20050720</v>
      </c>
      <c r="D10">
        <v>20050715</v>
      </c>
      <c r="E10">
        <v>16607</v>
      </c>
      <c r="F10">
        <v>9</v>
      </c>
      <c r="G10">
        <v>13</v>
      </c>
      <c r="H10">
        <v>3578.27</v>
      </c>
      <c r="I10">
        <v>2171.2941999999998</v>
      </c>
      <c r="J10" s="16">
        <v>38541</v>
      </c>
      <c r="K10">
        <v>46517.51</v>
      </c>
      <c r="L10">
        <v>28226.8246</v>
      </c>
      <c r="M10">
        <v>18290.685399999998</v>
      </c>
    </row>
    <row r="11" spans="1:13" x14ac:dyDescent="0.25">
      <c r="A11">
        <v>311</v>
      </c>
      <c r="B11">
        <v>20050815</v>
      </c>
      <c r="C11">
        <v>20050827</v>
      </c>
      <c r="D11">
        <v>20050822</v>
      </c>
      <c r="E11">
        <v>16638</v>
      </c>
      <c r="F11">
        <v>9</v>
      </c>
      <c r="G11">
        <v>18</v>
      </c>
      <c r="H11">
        <v>3578.27</v>
      </c>
      <c r="I11">
        <v>2171.2941999999998</v>
      </c>
      <c r="J11" s="16">
        <v>38579</v>
      </c>
      <c r="K11">
        <v>64408.86</v>
      </c>
      <c r="L11">
        <v>39083.295599999998</v>
      </c>
      <c r="M11">
        <v>25325.564399999999</v>
      </c>
    </row>
    <row r="12" spans="1:13" x14ac:dyDescent="0.25">
      <c r="A12">
        <v>311</v>
      </c>
      <c r="B12">
        <v>20050831</v>
      </c>
      <c r="C12">
        <v>20050912</v>
      </c>
      <c r="D12">
        <v>20050907</v>
      </c>
      <c r="E12">
        <v>16656</v>
      </c>
      <c r="F12">
        <v>9</v>
      </c>
      <c r="G12">
        <v>3</v>
      </c>
      <c r="H12">
        <v>3578.27</v>
      </c>
      <c r="I12">
        <v>2171.2941999999998</v>
      </c>
      <c r="J12" s="16">
        <v>38595</v>
      </c>
      <c r="K12">
        <v>10734.81</v>
      </c>
      <c r="L12">
        <v>6513.8825999999999</v>
      </c>
      <c r="M12">
        <v>4220.9273999999996</v>
      </c>
    </row>
    <row r="13" spans="1:13" x14ac:dyDescent="0.25">
      <c r="A13">
        <v>311</v>
      </c>
      <c r="B13">
        <v>20050811</v>
      </c>
      <c r="C13">
        <v>20050823</v>
      </c>
      <c r="D13">
        <v>20050818</v>
      </c>
      <c r="E13">
        <v>16684</v>
      </c>
      <c r="F13">
        <v>9</v>
      </c>
      <c r="G13">
        <v>13</v>
      </c>
      <c r="H13">
        <v>3578.27</v>
      </c>
      <c r="I13">
        <v>2171.2941999999998</v>
      </c>
      <c r="J13" s="16">
        <v>38575</v>
      </c>
      <c r="K13">
        <v>46517.51</v>
      </c>
      <c r="L13">
        <v>28226.8246</v>
      </c>
      <c r="M13">
        <v>18290.685399999998</v>
      </c>
    </row>
    <row r="14" spans="1:13" x14ac:dyDescent="0.25">
      <c r="A14">
        <v>311</v>
      </c>
      <c r="B14">
        <v>20050807</v>
      </c>
      <c r="C14">
        <v>20050819</v>
      </c>
      <c r="D14">
        <v>20050814</v>
      </c>
      <c r="E14">
        <v>16696</v>
      </c>
      <c r="F14">
        <v>9</v>
      </c>
      <c r="G14">
        <v>9</v>
      </c>
      <c r="H14">
        <v>3578.27</v>
      </c>
      <c r="I14">
        <v>2171.2941999999998</v>
      </c>
      <c r="J14" s="16">
        <v>38571</v>
      </c>
      <c r="K14">
        <v>32204.43</v>
      </c>
      <c r="L14">
        <v>19541.647799999999</v>
      </c>
      <c r="M14">
        <v>12662.7822</v>
      </c>
    </row>
    <row r="15" spans="1:13" x14ac:dyDescent="0.25">
      <c r="A15">
        <v>311</v>
      </c>
      <c r="B15">
        <v>20050821</v>
      </c>
      <c r="C15">
        <v>20050902</v>
      </c>
      <c r="D15">
        <v>20050828</v>
      </c>
      <c r="E15">
        <v>16931</v>
      </c>
      <c r="F15">
        <v>9</v>
      </c>
      <c r="G15">
        <v>5</v>
      </c>
      <c r="H15">
        <v>3578.27</v>
      </c>
      <c r="I15">
        <v>2171.2941999999998</v>
      </c>
      <c r="J15" s="16">
        <v>38585</v>
      </c>
      <c r="K15">
        <v>17891.349999999999</v>
      </c>
      <c r="L15">
        <v>10856.471</v>
      </c>
      <c r="M15">
        <v>7034.8789999999999</v>
      </c>
    </row>
    <row r="16" spans="1:13" x14ac:dyDescent="0.25">
      <c r="A16">
        <v>311</v>
      </c>
      <c r="B16">
        <v>20050922</v>
      </c>
      <c r="C16">
        <v>20051004</v>
      </c>
      <c r="D16">
        <v>20050929</v>
      </c>
      <c r="E16">
        <v>17079</v>
      </c>
      <c r="F16">
        <v>9</v>
      </c>
      <c r="G16">
        <v>12</v>
      </c>
      <c r="H16">
        <v>3578.27</v>
      </c>
      <c r="I16">
        <v>2171.2941999999998</v>
      </c>
      <c r="J16" s="16">
        <v>38617</v>
      </c>
      <c r="K16">
        <v>42939.24</v>
      </c>
      <c r="L16">
        <v>26055.5304</v>
      </c>
      <c r="M16">
        <v>16883.709599999998</v>
      </c>
    </row>
    <row r="17" spans="1:13" x14ac:dyDescent="0.25">
      <c r="A17">
        <v>311</v>
      </c>
      <c r="B17">
        <v>20050908</v>
      </c>
      <c r="C17">
        <v>20050920</v>
      </c>
      <c r="D17">
        <v>20050915</v>
      </c>
      <c r="E17">
        <v>17229</v>
      </c>
      <c r="F17">
        <v>9</v>
      </c>
      <c r="G17">
        <v>20</v>
      </c>
      <c r="H17">
        <v>3578.27</v>
      </c>
      <c r="I17">
        <v>2171.2941999999998</v>
      </c>
      <c r="J17" s="16">
        <v>38603</v>
      </c>
      <c r="K17">
        <v>71565.399999999994</v>
      </c>
      <c r="L17">
        <v>43425.883999999998</v>
      </c>
      <c r="M17">
        <v>28139.516</v>
      </c>
    </row>
    <row r="18" spans="1:13" x14ac:dyDescent="0.25">
      <c r="A18">
        <v>311</v>
      </c>
      <c r="B18">
        <v>20050930</v>
      </c>
      <c r="C18">
        <v>20051012</v>
      </c>
      <c r="D18">
        <v>20051007</v>
      </c>
      <c r="E18">
        <v>17256</v>
      </c>
      <c r="F18">
        <v>9</v>
      </c>
      <c r="G18">
        <v>6</v>
      </c>
      <c r="H18">
        <v>3578.27</v>
      </c>
      <c r="I18">
        <v>2171.2941999999998</v>
      </c>
      <c r="J18" s="16">
        <v>38625</v>
      </c>
      <c r="K18">
        <v>21469.62</v>
      </c>
      <c r="L18">
        <v>13027.7652</v>
      </c>
      <c r="M18">
        <v>8441.8547999999992</v>
      </c>
    </row>
    <row r="19" spans="1:13" x14ac:dyDescent="0.25">
      <c r="A19">
        <v>311</v>
      </c>
      <c r="B19">
        <v>20050917</v>
      </c>
      <c r="C19">
        <v>20050929</v>
      </c>
      <c r="D19">
        <v>20050924</v>
      </c>
      <c r="E19">
        <v>17257</v>
      </c>
      <c r="F19">
        <v>9</v>
      </c>
      <c r="G19">
        <v>6</v>
      </c>
      <c r="H19">
        <v>3578.27</v>
      </c>
      <c r="I19">
        <v>2171.2941999999998</v>
      </c>
      <c r="J19" s="16">
        <v>38612</v>
      </c>
      <c r="K19">
        <v>21469.62</v>
      </c>
      <c r="L19">
        <v>13027.7652</v>
      </c>
      <c r="M19">
        <v>8441.8547999999992</v>
      </c>
    </row>
    <row r="20" spans="1:13" x14ac:dyDescent="0.25">
      <c r="A20">
        <v>311</v>
      </c>
      <c r="B20">
        <v>20050919</v>
      </c>
      <c r="C20">
        <v>20051001</v>
      </c>
      <c r="D20">
        <v>20050926</v>
      </c>
      <c r="E20">
        <v>17258</v>
      </c>
      <c r="F20">
        <v>9</v>
      </c>
      <c r="G20">
        <v>15</v>
      </c>
      <c r="H20">
        <v>3578.27</v>
      </c>
      <c r="I20">
        <v>2171.2941999999998</v>
      </c>
      <c r="J20" s="16">
        <v>38614</v>
      </c>
      <c r="K20">
        <v>53674.05</v>
      </c>
      <c r="L20">
        <v>32569.413</v>
      </c>
      <c r="M20">
        <v>21104.636999999999</v>
      </c>
    </row>
    <row r="21" spans="1:13" x14ac:dyDescent="0.25">
      <c r="A21">
        <v>311</v>
      </c>
      <c r="B21">
        <v>20050930</v>
      </c>
      <c r="C21">
        <v>20051012</v>
      </c>
      <c r="D21">
        <v>20051007</v>
      </c>
      <c r="E21">
        <v>17288</v>
      </c>
      <c r="F21">
        <v>9</v>
      </c>
      <c r="G21">
        <v>15</v>
      </c>
      <c r="H21">
        <v>3578.27</v>
      </c>
      <c r="I21">
        <v>2171.2941999999998</v>
      </c>
      <c r="J21" s="16">
        <v>38625</v>
      </c>
      <c r="K21">
        <v>53674.05</v>
      </c>
      <c r="L21">
        <v>32569.413</v>
      </c>
      <c r="M21">
        <v>21104.636999999999</v>
      </c>
    </row>
    <row r="22" spans="1:13" x14ac:dyDescent="0.25">
      <c r="A22">
        <v>311</v>
      </c>
      <c r="B22">
        <v>20050915</v>
      </c>
      <c r="C22">
        <v>20050927</v>
      </c>
      <c r="D22">
        <v>20050922</v>
      </c>
      <c r="E22">
        <v>17312</v>
      </c>
      <c r="F22">
        <v>9</v>
      </c>
      <c r="G22">
        <v>13</v>
      </c>
      <c r="H22">
        <v>3578.27</v>
      </c>
      <c r="I22">
        <v>2171.2941999999998</v>
      </c>
      <c r="J22" s="16">
        <v>38610</v>
      </c>
      <c r="K22">
        <v>46517.51</v>
      </c>
      <c r="L22">
        <v>28226.8246</v>
      </c>
      <c r="M22">
        <v>18290.685399999998</v>
      </c>
    </row>
    <row r="23" spans="1:13" x14ac:dyDescent="0.25">
      <c r="A23">
        <v>311</v>
      </c>
      <c r="B23">
        <v>20050918</v>
      </c>
      <c r="C23">
        <v>20050930</v>
      </c>
      <c r="D23">
        <v>20050925</v>
      </c>
      <c r="E23">
        <v>17332</v>
      </c>
      <c r="F23">
        <v>9</v>
      </c>
      <c r="G23">
        <v>4</v>
      </c>
      <c r="H23">
        <v>3578.27</v>
      </c>
      <c r="I23">
        <v>2171.2941999999998</v>
      </c>
      <c r="J23" s="16">
        <v>38613</v>
      </c>
      <c r="K23">
        <v>14313.08</v>
      </c>
      <c r="L23">
        <v>8685.1767999999993</v>
      </c>
      <c r="M23">
        <v>5627.9031999999997</v>
      </c>
    </row>
    <row r="24" spans="1:13" x14ac:dyDescent="0.25">
      <c r="A24">
        <v>311</v>
      </c>
      <c r="B24">
        <v>20051019</v>
      </c>
      <c r="C24">
        <v>20051031</v>
      </c>
      <c r="D24">
        <v>20051026</v>
      </c>
      <c r="E24">
        <v>17504</v>
      </c>
      <c r="F24">
        <v>9</v>
      </c>
      <c r="G24">
        <v>7</v>
      </c>
      <c r="H24">
        <v>3578.27</v>
      </c>
      <c r="I24">
        <v>2171.2941999999998</v>
      </c>
      <c r="J24" s="16">
        <v>38644</v>
      </c>
      <c r="K24">
        <v>25047.89</v>
      </c>
      <c r="L24">
        <v>15199.0594</v>
      </c>
      <c r="M24">
        <v>9848.8305999999993</v>
      </c>
    </row>
    <row r="25" spans="1:13" x14ac:dyDescent="0.25">
      <c r="A25">
        <v>311</v>
      </c>
      <c r="B25">
        <v>20051018</v>
      </c>
      <c r="C25">
        <v>20051030</v>
      </c>
      <c r="D25">
        <v>20051025</v>
      </c>
      <c r="E25">
        <v>17512</v>
      </c>
      <c r="F25">
        <v>9</v>
      </c>
      <c r="G25">
        <v>5</v>
      </c>
      <c r="H25">
        <v>3578.27</v>
      </c>
      <c r="I25">
        <v>2171.2941999999998</v>
      </c>
      <c r="J25" s="16">
        <v>38643</v>
      </c>
      <c r="K25">
        <v>17891.349999999999</v>
      </c>
      <c r="L25">
        <v>10856.471</v>
      </c>
      <c r="M25">
        <v>7034.8789999999999</v>
      </c>
    </row>
    <row r="26" spans="1:13" x14ac:dyDescent="0.25">
      <c r="A26">
        <v>311</v>
      </c>
      <c r="B26">
        <v>20051010</v>
      </c>
      <c r="C26">
        <v>20051022</v>
      </c>
      <c r="D26">
        <v>20051017</v>
      </c>
      <c r="E26">
        <v>17514</v>
      </c>
      <c r="F26">
        <v>9</v>
      </c>
      <c r="G26">
        <v>9</v>
      </c>
      <c r="H26">
        <v>3578.27</v>
      </c>
      <c r="I26">
        <v>2171.2941999999998</v>
      </c>
      <c r="J26" s="16">
        <v>38635</v>
      </c>
      <c r="K26">
        <v>32204.43</v>
      </c>
      <c r="L26">
        <v>19541.647799999999</v>
      </c>
      <c r="M26">
        <v>12662.7822</v>
      </c>
    </row>
    <row r="27" spans="1:13" x14ac:dyDescent="0.25">
      <c r="A27">
        <v>311</v>
      </c>
      <c r="B27">
        <v>20051003</v>
      </c>
      <c r="C27">
        <v>20051015</v>
      </c>
      <c r="D27">
        <v>20051010</v>
      </c>
      <c r="E27">
        <v>17904</v>
      </c>
      <c r="F27">
        <v>9</v>
      </c>
      <c r="G27">
        <v>1</v>
      </c>
      <c r="H27">
        <v>3578.27</v>
      </c>
      <c r="I27">
        <v>2171.2941999999998</v>
      </c>
      <c r="J27" s="16">
        <v>38628</v>
      </c>
      <c r="K27">
        <v>3578.27</v>
      </c>
      <c r="L27">
        <v>2171.2941999999998</v>
      </c>
      <c r="M27">
        <v>1406.9757999999999</v>
      </c>
    </row>
    <row r="28" spans="1:13" x14ac:dyDescent="0.25">
      <c r="A28">
        <v>311</v>
      </c>
      <c r="B28">
        <v>20051018</v>
      </c>
      <c r="C28">
        <v>20051030</v>
      </c>
      <c r="D28">
        <v>20051025</v>
      </c>
      <c r="E28">
        <v>17917</v>
      </c>
      <c r="F28">
        <v>9</v>
      </c>
      <c r="G28">
        <v>8</v>
      </c>
      <c r="H28">
        <v>3578.27</v>
      </c>
      <c r="I28">
        <v>2171.2941999999998</v>
      </c>
      <c r="J28" s="16">
        <v>38643</v>
      </c>
      <c r="K28">
        <v>28626.16</v>
      </c>
      <c r="L28">
        <v>17370.353599999999</v>
      </c>
      <c r="M28">
        <v>11255.806399999999</v>
      </c>
    </row>
    <row r="29" spans="1:13" x14ac:dyDescent="0.25">
      <c r="A29">
        <v>311</v>
      </c>
      <c r="B29">
        <v>20051018</v>
      </c>
      <c r="C29">
        <v>20051030</v>
      </c>
      <c r="D29">
        <v>20051025</v>
      </c>
      <c r="E29">
        <v>17919</v>
      </c>
      <c r="F29">
        <v>9</v>
      </c>
      <c r="G29">
        <v>16</v>
      </c>
      <c r="H29">
        <v>3578.27</v>
      </c>
      <c r="I29">
        <v>2171.2941999999998</v>
      </c>
      <c r="J29" s="16">
        <v>38643</v>
      </c>
      <c r="K29">
        <v>57252.32</v>
      </c>
      <c r="L29">
        <v>34740.707199999997</v>
      </c>
      <c r="M29">
        <v>22511.612799999999</v>
      </c>
    </row>
    <row r="30" spans="1:13" x14ac:dyDescent="0.25">
      <c r="A30">
        <v>311</v>
      </c>
      <c r="B30">
        <v>20051005</v>
      </c>
      <c r="C30">
        <v>20051017</v>
      </c>
      <c r="D30">
        <v>20051012</v>
      </c>
      <c r="E30">
        <v>18189</v>
      </c>
      <c r="F30">
        <v>9</v>
      </c>
      <c r="G30">
        <v>20</v>
      </c>
      <c r="H30">
        <v>3578.27</v>
      </c>
      <c r="I30">
        <v>2171.2941999999998</v>
      </c>
      <c r="J30" s="16">
        <v>38630</v>
      </c>
      <c r="K30">
        <v>71565.399999999994</v>
      </c>
      <c r="L30">
        <v>43425.883999999998</v>
      </c>
      <c r="M30">
        <v>28139.516</v>
      </c>
    </row>
    <row r="31" spans="1:13" x14ac:dyDescent="0.25">
      <c r="A31">
        <v>311</v>
      </c>
      <c r="B31">
        <v>20051110</v>
      </c>
      <c r="C31">
        <v>20051122</v>
      </c>
      <c r="D31">
        <v>20051117</v>
      </c>
      <c r="E31">
        <v>18209</v>
      </c>
      <c r="F31">
        <v>9</v>
      </c>
      <c r="G31">
        <v>10</v>
      </c>
      <c r="H31">
        <v>3578.27</v>
      </c>
      <c r="I31">
        <v>2171.2941999999998</v>
      </c>
      <c r="J31" s="16">
        <v>38666</v>
      </c>
      <c r="K31">
        <v>35782.699999999997</v>
      </c>
      <c r="L31">
        <v>21712.941999999999</v>
      </c>
      <c r="M31">
        <v>14069.758</v>
      </c>
    </row>
    <row r="32" spans="1:13" x14ac:dyDescent="0.25">
      <c r="A32">
        <v>311</v>
      </c>
      <c r="B32">
        <v>20051111</v>
      </c>
      <c r="C32">
        <v>20051123</v>
      </c>
      <c r="D32">
        <v>20051118</v>
      </c>
      <c r="E32">
        <v>18213</v>
      </c>
      <c r="F32">
        <v>9</v>
      </c>
      <c r="G32">
        <v>10</v>
      </c>
      <c r="H32">
        <v>3578.27</v>
      </c>
      <c r="I32">
        <v>2171.2941999999998</v>
      </c>
      <c r="J32" s="16">
        <v>38667</v>
      </c>
      <c r="K32">
        <v>35782.699999999997</v>
      </c>
      <c r="L32">
        <v>21712.941999999999</v>
      </c>
      <c r="M32">
        <v>14069.758</v>
      </c>
    </row>
    <row r="33" spans="1:13" x14ac:dyDescent="0.25">
      <c r="A33">
        <v>311</v>
      </c>
      <c r="B33">
        <v>20051107</v>
      </c>
      <c r="C33">
        <v>20051119</v>
      </c>
      <c r="D33">
        <v>20051114</v>
      </c>
      <c r="E33">
        <v>18220</v>
      </c>
      <c r="F33">
        <v>9</v>
      </c>
      <c r="G33">
        <v>2</v>
      </c>
      <c r="H33">
        <v>3578.27</v>
      </c>
      <c r="I33">
        <v>2171.2941999999998</v>
      </c>
      <c r="J33" s="16">
        <v>38663</v>
      </c>
      <c r="K33">
        <v>7156.54</v>
      </c>
      <c r="L33">
        <v>4342.5883999999996</v>
      </c>
      <c r="M33">
        <v>2813.9515999999999</v>
      </c>
    </row>
    <row r="34" spans="1:13" x14ac:dyDescent="0.25">
      <c r="A34">
        <v>311</v>
      </c>
      <c r="B34">
        <v>20051115</v>
      </c>
      <c r="C34">
        <v>20051127</v>
      </c>
      <c r="D34">
        <v>20051122</v>
      </c>
      <c r="E34">
        <v>18222</v>
      </c>
      <c r="F34">
        <v>9</v>
      </c>
      <c r="G34">
        <v>3</v>
      </c>
      <c r="H34">
        <v>3578.27</v>
      </c>
      <c r="I34">
        <v>2171.2941999999998</v>
      </c>
      <c r="J34" s="16">
        <v>38671</v>
      </c>
      <c r="K34">
        <v>10734.81</v>
      </c>
      <c r="L34">
        <v>6513.8825999999999</v>
      </c>
      <c r="M34">
        <v>4220.9273999999996</v>
      </c>
    </row>
    <row r="35" spans="1:13" x14ac:dyDescent="0.25">
      <c r="A35">
        <v>311</v>
      </c>
      <c r="B35">
        <v>20051124</v>
      </c>
      <c r="C35">
        <v>20051206</v>
      </c>
      <c r="D35">
        <v>20051201</v>
      </c>
      <c r="E35">
        <v>18240</v>
      </c>
      <c r="F35">
        <v>9</v>
      </c>
      <c r="G35">
        <v>1</v>
      </c>
      <c r="H35">
        <v>3578.27</v>
      </c>
      <c r="I35">
        <v>2171.2941999999998</v>
      </c>
      <c r="J35" s="16">
        <v>38680</v>
      </c>
      <c r="K35">
        <v>3578.27</v>
      </c>
      <c r="L35">
        <v>2171.2941999999998</v>
      </c>
      <c r="M35">
        <v>1406.9757999999999</v>
      </c>
    </row>
    <row r="36" spans="1:13" x14ac:dyDescent="0.25">
      <c r="A36">
        <v>311</v>
      </c>
      <c r="B36">
        <v>20051116</v>
      </c>
      <c r="C36">
        <v>20051128</v>
      </c>
      <c r="D36">
        <v>20051123</v>
      </c>
      <c r="E36">
        <v>18268</v>
      </c>
      <c r="F36">
        <v>9</v>
      </c>
      <c r="G36">
        <v>17</v>
      </c>
      <c r="H36">
        <v>3578.27</v>
      </c>
      <c r="I36">
        <v>2171.2941999999998</v>
      </c>
      <c r="J36" s="16">
        <v>38672</v>
      </c>
      <c r="K36">
        <v>60830.59</v>
      </c>
      <c r="L36">
        <v>36912.001400000001</v>
      </c>
      <c r="M36">
        <v>23918.588599999999</v>
      </c>
    </row>
    <row r="37" spans="1:13" x14ac:dyDescent="0.25">
      <c r="A37">
        <v>311</v>
      </c>
      <c r="B37">
        <v>20051114</v>
      </c>
      <c r="C37">
        <v>20051126</v>
      </c>
      <c r="D37">
        <v>20051121</v>
      </c>
      <c r="E37">
        <v>18275</v>
      </c>
      <c r="F37">
        <v>9</v>
      </c>
      <c r="G37">
        <v>8</v>
      </c>
      <c r="H37">
        <v>3578.27</v>
      </c>
      <c r="I37">
        <v>2171.2941999999998</v>
      </c>
      <c r="J37" s="16">
        <v>38670</v>
      </c>
      <c r="K37">
        <v>28626.16</v>
      </c>
      <c r="L37">
        <v>17370.353599999999</v>
      </c>
      <c r="M37">
        <v>11255.806399999999</v>
      </c>
    </row>
    <row r="38" spans="1:13" x14ac:dyDescent="0.25">
      <c r="A38">
        <v>311</v>
      </c>
      <c r="B38">
        <v>20051209</v>
      </c>
      <c r="C38">
        <v>20051221</v>
      </c>
      <c r="D38">
        <v>20051216</v>
      </c>
      <c r="E38">
        <v>18301</v>
      </c>
      <c r="F38">
        <v>9</v>
      </c>
      <c r="G38">
        <v>20</v>
      </c>
      <c r="H38">
        <v>3578.27</v>
      </c>
      <c r="I38">
        <v>2171.2941999999998</v>
      </c>
      <c r="J38" s="16">
        <v>38695</v>
      </c>
      <c r="K38">
        <v>71565.399999999994</v>
      </c>
      <c r="L38">
        <v>43425.883999999998</v>
      </c>
      <c r="M38">
        <v>28139.516</v>
      </c>
    </row>
    <row r="39" spans="1:13" x14ac:dyDescent="0.25">
      <c r="A39">
        <v>311</v>
      </c>
      <c r="B39">
        <v>20051230</v>
      </c>
      <c r="C39">
        <v>20060111</v>
      </c>
      <c r="D39">
        <v>20060106</v>
      </c>
      <c r="E39">
        <v>18331</v>
      </c>
      <c r="F39">
        <v>9</v>
      </c>
      <c r="G39">
        <v>8</v>
      </c>
      <c r="H39">
        <v>3578.27</v>
      </c>
      <c r="I39">
        <v>2171.2941999999998</v>
      </c>
      <c r="J39" s="16">
        <v>38716</v>
      </c>
      <c r="K39">
        <v>28626.16</v>
      </c>
      <c r="L39">
        <v>17370.353599999999</v>
      </c>
      <c r="M39">
        <v>11255.806399999999</v>
      </c>
    </row>
    <row r="40" spans="1:13" x14ac:dyDescent="0.25">
      <c r="A40">
        <v>311</v>
      </c>
      <c r="B40">
        <v>20051229</v>
      </c>
      <c r="C40">
        <v>20060110</v>
      </c>
      <c r="D40">
        <v>20060105</v>
      </c>
      <c r="E40">
        <v>18332</v>
      </c>
      <c r="F40">
        <v>9</v>
      </c>
      <c r="G40">
        <v>1</v>
      </c>
      <c r="H40">
        <v>3578.27</v>
      </c>
      <c r="I40">
        <v>2171.2941999999998</v>
      </c>
      <c r="J40" s="16">
        <v>38715</v>
      </c>
      <c r="K40">
        <v>3578.27</v>
      </c>
      <c r="L40">
        <v>2171.2941999999998</v>
      </c>
      <c r="M40">
        <v>1406.9757999999999</v>
      </c>
    </row>
    <row r="41" spans="1:13" x14ac:dyDescent="0.25">
      <c r="A41">
        <v>311</v>
      </c>
      <c r="B41">
        <v>20051205</v>
      </c>
      <c r="C41">
        <v>20051217</v>
      </c>
      <c r="D41">
        <v>20051212</v>
      </c>
      <c r="E41">
        <v>18338</v>
      </c>
      <c r="F41">
        <v>9</v>
      </c>
      <c r="G41">
        <v>10</v>
      </c>
      <c r="H41">
        <v>3578.27</v>
      </c>
      <c r="I41">
        <v>2171.2941999999998</v>
      </c>
      <c r="J41" s="16">
        <v>38691</v>
      </c>
      <c r="K41">
        <v>35782.699999999997</v>
      </c>
      <c r="L41">
        <v>21712.941999999999</v>
      </c>
      <c r="M41">
        <v>14069.758</v>
      </c>
    </row>
    <row r="42" spans="1:13" x14ac:dyDescent="0.25">
      <c r="A42">
        <v>311</v>
      </c>
      <c r="B42">
        <v>20051201</v>
      </c>
      <c r="C42">
        <v>20051213</v>
      </c>
      <c r="D42">
        <v>20051208</v>
      </c>
      <c r="E42">
        <v>18452</v>
      </c>
      <c r="F42">
        <v>9</v>
      </c>
      <c r="G42">
        <v>5</v>
      </c>
      <c r="H42">
        <v>3578.27</v>
      </c>
      <c r="I42">
        <v>2171.2941999999998</v>
      </c>
      <c r="J42" s="16">
        <v>38687</v>
      </c>
      <c r="K42">
        <v>17891.349999999999</v>
      </c>
      <c r="L42">
        <v>10856.471</v>
      </c>
      <c r="M42">
        <v>7034.8789999999999</v>
      </c>
    </row>
    <row r="43" spans="1:13" x14ac:dyDescent="0.25">
      <c r="A43">
        <v>311</v>
      </c>
      <c r="B43">
        <v>20051215</v>
      </c>
      <c r="C43">
        <v>20051227</v>
      </c>
      <c r="D43">
        <v>20051222</v>
      </c>
      <c r="E43">
        <v>18463</v>
      </c>
      <c r="F43">
        <v>9</v>
      </c>
      <c r="G43">
        <v>14</v>
      </c>
      <c r="H43">
        <v>3578.27</v>
      </c>
      <c r="I43">
        <v>2171.2941999999998</v>
      </c>
      <c r="J43" s="16">
        <v>38701</v>
      </c>
      <c r="K43">
        <v>50095.78</v>
      </c>
      <c r="L43">
        <v>30398.1188</v>
      </c>
      <c r="M43">
        <v>19697.661199999999</v>
      </c>
    </row>
    <row r="44" spans="1:13" x14ac:dyDescent="0.25">
      <c r="A44">
        <v>311</v>
      </c>
      <c r="B44">
        <v>20051225</v>
      </c>
      <c r="C44">
        <v>20060106</v>
      </c>
      <c r="D44">
        <v>20060101</v>
      </c>
      <c r="E44">
        <v>18464</v>
      </c>
      <c r="F44">
        <v>9</v>
      </c>
      <c r="G44">
        <v>6</v>
      </c>
      <c r="H44">
        <v>3578.27</v>
      </c>
      <c r="I44">
        <v>2171.2941999999998</v>
      </c>
      <c r="J44" s="16">
        <v>38711</v>
      </c>
      <c r="K44">
        <v>21469.62</v>
      </c>
      <c r="L44">
        <v>13027.7652</v>
      </c>
      <c r="M44">
        <v>8441.8547999999992</v>
      </c>
    </row>
    <row r="45" spans="1:13" x14ac:dyDescent="0.25">
      <c r="A45">
        <v>311</v>
      </c>
      <c r="B45">
        <v>20051215</v>
      </c>
      <c r="C45">
        <v>20051227</v>
      </c>
      <c r="D45">
        <v>20051222</v>
      </c>
      <c r="E45">
        <v>18468</v>
      </c>
      <c r="F45">
        <v>9</v>
      </c>
      <c r="G45">
        <v>4</v>
      </c>
      <c r="H45">
        <v>3578.27</v>
      </c>
      <c r="I45">
        <v>2171.2941999999998</v>
      </c>
      <c r="J45" s="16">
        <v>38701</v>
      </c>
      <c r="K45">
        <v>14313.08</v>
      </c>
      <c r="L45">
        <v>8685.1767999999993</v>
      </c>
      <c r="M45">
        <v>5627.9031999999997</v>
      </c>
    </row>
    <row r="46" spans="1:13" x14ac:dyDescent="0.25">
      <c r="A46">
        <v>311</v>
      </c>
      <c r="B46">
        <v>20051211</v>
      </c>
      <c r="C46">
        <v>20051223</v>
      </c>
      <c r="D46">
        <v>20051218</v>
      </c>
      <c r="E46">
        <v>18470</v>
      </c>
      <c r="F46">
        <v>9</v>
      </c>
      <c r="G46">
        <v>13</v>
      </c>
      <c r="H46">
        <v>3578.27</v>
      </c>
      <c r="I46">
        <v>2171.2941999999998</v>
      </c>
      <c r="J46" s="16">
        <v>38697</v>
      </c>
      <c r="K46">
        <v>46517.51</v>
      </c>
      <c r="L46">
        <v>28226.8246</v>
      </c>
      <c r="M46">
        <v>18290.685399999998</v>
      </c>
    </row>
    <row r="47" spans="1:13" x14ac:dyDescent="0.25">
      <c r="A47">
        <v>311</v>
      </c>
      <c r="B47">
        <v>20051226</v>
      </c>
      <c r="C47">
        <v>20060107</v>
      </c>
      <c r="D47">
        <v>20060102</v>
      </c>
      <c r="E47">
        <v>18485</v>
      </c>
      <c r="F47">
        <v>9</v>
      </c>
      <c r="G47">
        <v>10</v>
      </c>
      <c r="H47">
        <v>3578.27</v>
      </c>
      <c r="I47">
        <v>2171.2941999999998</v>
      </c>
      <c r="J47" s="16">
        <v>38712</v>
      </c>
      <c r="K47">
        <v>35782.699999999997</v>
      </c>
      <c r="L47">
        <v>21712.941999999999</v>
      </c>
      <c r="M47">
        <v>14069.758</v>
      </c>
    </row>
    <row r="48" spans="1:13" x14ac:dyDescent="0.25">
      <c r="A48">
        <v>311</v>
      </c>
      <c r="B48">
        <v>20051203</v>
      </c>
      <c r="C48">
        <v>20051215</v>
      </c>
      <c r="D48">
        <v>20051210</v>
      </c>
      <c r="E48">
        <v>18486</v>
      </c>
      <c r="F48">
        <v>9</v>
      </c>
      <c r="G48">
        <v>2</v>
      </c>
      <c r="H48">
        <v>3578.27</v>
      </c>
      <c r="I48">
        <v>2171.2941999999998</v>
      </c>
      <c r="J48" s="16">
        <v>38689</v>
      </c>
      <c r="K48">
        <v>7156.54</v>
      </c>
      <c r="L48">
        <v>4342.5883999999996</v>
      </c>
      <c r="M48">
        <v>2813.9515999999999</v>
      </c>
    </row>
    <row r="49" spans="1:13" x14ac:dyDescent="0.25">
      <c r="A49">
        <v>311</v>
      </c>
      <c r="B49">
        <v>20051219</v>
      </c>
      <c r="C49">
        <v>20051231</v>
      </c>
      <c r="D49">
        <v>20051226</v>
      </c>
      <c r="E49">
        <v>18490</v>
      </c>
      <c r="F49">
        <v>9</v>
      </c>
      <c r="G49">
        <v>18</v>
      </c>
      <c r="H49">
        <v>3578.27</v>
      </c>
      <c r="I49">
        <v>2171.2941999999998</v>
      </c>
      <c r="J49" s="16">
        <v>38705</v>
      </c>
      <c r="K49">
        <v>64408.86</v>
      </c>
      <c r="L49">
        <v>39083.295599999998</v>
      </c>
      <c r="M49">
        <v>25325.564399999999</v>
      </c>
    </row>
    <row r="50" spans="1:13" x14ac:dyDescent="0.25">
      <c r="A50">
        <v>311</v>
      </c>
      <c r="B50">
        <v>20051215</v>
      </c>
      <c r="C50">
        <v>20051227</v>
      </c>
      <c r="D50">
        <v>20051222</v>
      </c>
      <c r="E50">
        <v>18491</v>
      </c>
      <c r="F50">
        <v>9</v>
      </c>
      <c r="G50">
        <v>7</v>
      </c>
      <c r="H50">
        <v>3578.27</v>
      </c>
      <c r="I50">
        <v>2171.2941999999998</v>
      </c>
      <c r="J50" s="16">
        <v>38701</v>
      </c>
      <c r="K50">
        <v>25047.89</v>
      </c>
      <c r="L50">
        <v>15199.0594</v>
      </c>
      <c r="M50">
        <v>9848.8305999999993</v>
      </c>
    </row>
    <row r="51" spans="1:13" x14ac:dyDescent="0.25">
      <c r="A51">
        <v>311</v>
      </c>
      <c r="B51">
        <v>20051224</v>
      </c>
      <c r="C51">
        <v>20060105</v>
      </c>
      <c r="D51">
        <v>20051231</v>
      </c>
      <c r="E51">
        <v>18692</v>
      </c>
      <c r="F51">
        <v>9</v>
      </c>
      <c r="G51">
        <v>7</v>
      </c>
      <c r="H51">
        <v>3578.27</v>
      </c>
      <c r="I51">
        <v>2171.2941999999998</v>
      </c>
      <c r="J51" s="16">
        <v>38710</v>
      </c>
      <c r="K51">
        <v>25047.89</v>
      </c>
      <c r="L51">
        <v>15199.0594</v>
      </c>
      <c r="M51">
        <v>9848.8305999999993</v>
      </c>
    </row>
    <row r="52" spans="1:13" x14ac:dyDescent="0.25">
      <c r="A52">
        <v>311</v>
      </c>
      <c r="B52">
        <v>20051211</v>
      </c>
      <c r="C52">
        <v>20051223</v>
      </c>
      <c r="D52">
        <v>20051218</v>
      </c>
      <c r="E52">
        <v>18703</v>
      </c>
      <c r="F52">
        <v>9</v>
      </c>
      <c r="G52">
        <v>4</v>
      </c>
      <c r="H52">
        <v>3578.27</v>
      </c>
      <c r="I52">
        <v>2171.2941999999998</v>
      </c>
      <c r="J52" s="16">
        <v>38697</v>
      </c>
      <c r="K52">
        <v>14313.08</v>
      </c>
      <c r="L52">
        <v>8685.1767999999993</v>
      </c>
      <c r="M52">
        <v>5627.9031999999997</v>
      </c>
    </row>
    <row r="53" spans="1:13" x14ac:dyDescent="0.25">
      <c r="A53">
        <v>313</v>
      </c>
      <c r="B53">
        <v>20050719</v>
      </c>
      <c r="C53">
        <v>20050731</v>
      </c>
      <c r="D53">
        <v>20050726</v>
      </c>
      <c r="E53">
        <v>16348</v>
      </c>
      <c r="F53">
        <v>9</v>
      </c>
      <c r="G53">
        <v>15</v>
      </c>
      <c r="H53">
        <v>3578.27</v>
      </c>
      <c r="I53">
        <v>2171.2941999999998</v>
      </c>
      <c r="J53" s="16">
        <v>38552</v>
      </c>
      <c r="K53">
        <v>53674.05</v>
      </c>
      <c r="L53">
        <v>32569.413</v>
      </c>
      <c r="M53">
        <v>21104.636999999999</v>
      </c>
    </row>
    <row r="54" spans="1:13" x14ac:dyDescent="0.25">
      <c r="A54">
        <v>313</v>
      </c>
      <c r="B54">
        <v>20050728</v>
      </c>
      <c r="C54">
        <v>20050809</v>
      </c>
      <c r="D54">
        <v>20050804</v>
      </c>
      <c r="E54">
        <v>16349</v>
      </c>
      <c r="F54">
        <v>9</v>
      </c>
      <c r="G54">
        <v>9</v>
      </c>
      <c r="H54">
        <v>3578.27</v>
      </c>
      <c r="I54">
        <v>2171.2941999999998</v>
      </c>
      <c r="J54" s="16">
        <v>38561</v>
      </c>
      <c r="K54">
        <v>32204.43</v>
      </c>
      <c r="L54">
        <v>19541.647799999999</v>
      </c>
      <c r="M54">
        <v>12662.7822</v>
      </c>
    </row>
    <row r="55" spans="1:13" x14ac:dyDescent="0.25">
      <c r="A55">
        <v>313</v>
      </c>
      <c r="B55">
        <v>20050703</v>
      </c>
      <c r="C55">
        <v>20050715</v>
      </c>
      <c r="D55">
        <v>20050710</v>
      </c>
      <c r="E55">
        <v>16351</v>
      </c>
      <c r="F55">
        <v>9</v>
      </c>
      <c r="G55">
        <v>10</v>
      </c>
      <c r="H55">
        <v>3578.27</v>
      </c>
      <c r="I55">
        <v>2171.2941999999998</v>
      </c>
      <c r="J55" s="16">
        <v>38536</v>
      </c>
      <c r="K55">
        <v>35782.699999999997</v>
      </c>
      <c r="L55">
        <v>21712.941999999999</v>
      </c>
      <c r="M55">
        <v>14069.758</v>
      </c>
    </row>
    <row r="56" spans="1:13" x14ac:dyDescent="0.25">
      <c r="A56">
        <v>313</v>
      </c>
      <c r="B56">
        <v>20050718</v>
      </c>
      <c r="C56">
        <v>20050730</v>
      </c>
      <c r="D56">
        <v>20050725</v>
      </c>
      <c r="E56">
        <v>16518</v>
      </c>
      <c r="F56">
        <v>9</v>
      </c>
      <c r="G56">
        <v>5</v>
      </c>
      <c r="H56">
        <v>3578.27</v>
      </c>
      <c r="I56">
        <v>2171.2941999999998</v>
      </c>
      <c r="J56" s="16">
        <v>38551</v>
      </c>
      <c r="K56">
        <v>17891.349999999999</v>
      </c>
      <c r="L56">
        <v>10856.471</v>
      </c>
      <c r="M56">
        <v>7034.8789999999999</v>
      </c>
    </row>
    <row r="57" spans="1:13" x14ac:dyDescent="0.25">
      <c r="A57">
        <v>313</v>
      </c>
      <c r="B57">
        <v>20050717</v>
      </c>
      <c r="C57">
        <v>20050729</v>
      </c>
      <c r="D57">
        <v>20050724</v>
      </c>
      <c r="E57">
        <v>16525</v>
      </c>
      <c r="F57">
        <v>9</v>
      </c>
      <c r="G57">
        <v>12</v>
      </c>
      <c r="H57">
        <v>3578.27</v>
      </c>
      <c r="I57">
        <v>2171.2941999999998</v>
      </c>
      <c r="J57" s="16">
        <v>38550</v>
      </c>
      <c r="K57">
        <v>42939.24</v>
      </c>
      <c r="L57">
        <v>26055.5304</v>
      </c>
      <c r="M57">
        <v>16883.709599999998</v>
      </c>
    </row>
    <row r="58" spans="1:13" x14ac:dyDescent="0.25">
      <c r="A58">
        <v>313</v>
      </c>
      <c r="B58">
        <v>20050712</v>
      </c>
      <c r="C58">
        <v>20050724</v>
      </c>
      <c r="D58">
        <v>20050719</v>
      </c>
      <c r="E58">
        <v>16631</v>
      </c>
      <c r="F58">
        <v>9</v>
      </c>
      <c r="G58">
        <v>16</v>
      </c>
      <c r="H58">
        <v>3578.27</v>
      </c>
      <c r="I58">
        <v>2171.2941999999998</v>
      </c>
      <c r="J58" s="16">
        <v>38545</v>
      </c>
      <c r="K58">
        <v>57252.32</v>
      </c>
      <c r="L58">
        <v>34740.707199999997</v>
      </c>
      <c r="M58">
        <v>22511.612799999999</v>
      </c>
    </row>
    <row r="59" spans="1:13" x14ac:dyDescent="0.25">
      <c r="A59">
        <v>313</v>
      </c>
      <c r="B59">
        <v>20050806</v>
      </c>
      <c r="C59">
        <v>20050818</v>
      </c>
      <c r="D59">
        <v>20050813</v>
      </c>
      <c r="E59">
        <v>16687</v>
      </c>
      <c r="F59">
        <v>9</v>
      </c>
      <c r="G59">
        <v>4</v>
      </c>
      <c r="H59">
        <v>3578.27</v>
      </c>
      <c r="I59">
        <v>2171.2941999999998</v>
      </c>
      <c r="J59" s="16">
        <v>38570</v>
      </c>
      <c r="K59">
        <v>14313.08</v>
      </c>
      <c r="L59">
        <v>8685.1767999999993</v>
      </c>
      <c r="M59">
        <v>5627.9031999999997</v>
      </c>
    </row>
    <row r="60" spans="1:13" x14ac:dyDescent="0.25">
      <c r="A60">
        <v>313</v>
      </c>
      <c r="B60">
        <v>20050829</v>
      </c>
      <c r="C60">
        <v>20050910</v>
      </c>
      <c r="D60">
        <v>20050905</v>
      </c>
      <c r="E60">
        <v>16688</v>
      </c>
      <c r="F60">
        <v>9</v>
      </c>
      <c r="G60">
        <v>9</v>
      </c>
      <c r="H60">
        <v>3578.27</v>
      </c>
      <c r="I60">
        <v>2171.2941999999998</v>
      </c>
      <c r="J60" s="16">
        <v>38593</v>
      </c>
      <c r="K60">
        <v>32204.43</v>
      </c>
      <c r="L60">
        <v>19541.647799999999</v>
      </c>
      <c r="M60">
        <v>12662.7822</v>
      </c>
    </row>
    <row r="61" spans="1:13" x14ac:dyDescent="0.25">
      <c r="A61">
        <v>313</v>
      </c>
      <c r="B61">
        <v>20050831</v>
      </c>
      <c r="C61">
        <v>20050912</v>
      </c>
      <c r="D61">
        <v>20050907</v>
      </c>
      <c r="E61">
        <v>16691</v>
      </c>
      <c r="F61">
        <v>9</v>
      </c>
      <c r="G61">
        <v>17</v>
      </c>
      <c r="H61">
        <v>3578.27</v>
      </c>
      <c r="I61">
        <v>2171.2941999999998</v>
      </c>
      <c r="J61" s="16">
        <v>38595</v>
      </c>
      <c r="K61">
        <v>60830.59</v>
      </c>
      <c r="L61">
        <v>36912.001400000001</v>
      </c>
      <c r="M61">
        <v>23918.588599999999</v>
      </c>
    </row>
    <row r="62" spans="1:13" x14ac:dyDescent="0.25">
      <c r="A62">
        <v>313</v>
      </c>
      <c r="B62">
        <v>20050824</v>
      </c>
      <c r="C62">
        <v>20050905</v>
      </c>
      <c r="D62">
        <v>20050831</v>
      </c>
      <c r="E62">
        <v>16702</v>
      </c>
      <c r="F62">
        <v>9</v>
      </c>
      <c r="G62">
        <v>14</v>
      </c>
      <c r="H62">
        <v>3578.27</v>
      </c>
      <c r="I62">
        <v>2171.2941999999998</v>
      </c>
      <c r="J62" s="16">
        <v>38588</v>
      </c>
      <c r="K62">
        <v>50095.78</v>
      </c>
      <c r="L62">
        <v>30398.1188</v>
      </c>
      <c r="M62">
        <v>19697.661199999999</v>
      </c>
    </row>
    <row r="63" spans="1:13" x14ac:dyDescent="0.25">
      <c r="A63">
        <v>313</v>
      </c>
      <c r="B63">
        <v>20050803</v>
      </c>
      <c r="C63">
        <v>20050815</v>
      </c>
      <c r="D63">
        <v>20050810</v>
      </c>
      <c r="E63">
        <v>16740</v>
      </c>
      <c r="F63">
        <v>9</v>
      </c>
      <c r="G63">
        <v>12</v>
      </c>
      <c r="H63">
        <v>3578.27</v>
      </c>
      <c r="I63">
        <v>2171.2941999999998</v>
      </c>
      <c r="J63" s="16">
        <v>38567</v>
      </c>
      <c r="K63">
        <v>42939.24</v>
      </c>
      <c r="L63">
        <v>26055.5304</v>
      </c>
      <c r="M63">
        <v>16883.709599999998</v>
      </c>
    </row>
    <row r="64" spans="1:13" x14ac:dyDescent="0.25">
      <c r="A64">
        <v>313</v>
      </c>
      <c r="B64">
        <v>20050825</v>
      </c>
      <c r="C64">
        <v>20050906</v>
      </c>
      <c r="D64">
        <v>20050901</v>
      </c>
      <c r="E64">
        <v>16742</v>
      </c>
      <c r="F64">
        <v>9</v>
      </c>
      <c r="G64">
        <v>9</v>
      </c>
      <c r="H64">
        <v>3578.27</v>
      </c>
      <c r="I64">
        <v>2171.2941999999998</v>
      </c>
      <c r="J64" s="16">
        <v>38589</v>
      </c>
      <c r="K64">
        <v>32204.43</v>
      </c>
      <c r="L64">
        <v>19541.647799999999</v>
      </c>
      <c r="M64">
        <v>12662.7822</v>
      </c>
    </row>
    <row r="65" spans="1:13" x14ac:dyDescent="0.25">
      <c r="A65">
        <v>313</v>
      </c>
      <c r="B65">
        <v>20050801</v>
      </c>
      <c r="C65">
        <v>20050813</v>
      </c>
      <c r="D65">
        <v>20050808</v>
      </c>
      <c r="E65">
        <v>16743</v>
      </c>
      <c r="F65">
        <v>9</v>
      </c>
      <c r="G65">
        <v>19</v>
      </c>
      <c r="H65">
        <v>3578.27</v>
      </c>
      <c r="I65">
        <v>2171.2941999999998</v>
      </c>
      <c r="J65" s="16">
        <v>38565</v>
      </c>
      <c r="K65">
        <v>67987.13</v>
      </c>
      <c r="L65">
        <v>41254.589800000002</v>
      </c>
      <c r="M65">
        <v>26732.540199999999</v>
      </c>
    </row>
    <row r="66" spans="1:13" x14ac:dyDescent="0.25">
      <c r="A66">
        <v>313</v>
      </c>
      <c r="B66">
        <v>20050906</v>
      </c>
      <c r="C66">
        <v>20050918</v>
      </c>
      <c r="D66">
        <v>20050913</v>
      </c>
      <c r="E66">
        <v>17065</v>
      </c>
      <c r="F66">
        <v>9</v>
      </c>
      <c r="G66">
        <v>16</v>
      </c>
      <c r="H66">
        <v>3578.27</v>
      </c>
      <c r="I66">
        <v>2171.2941999999998</v>
      </c>
      <c r="J66" s="16">
        <v>38601</v>
      </c>
      <c r="K66">
        <v>57252.32</v>
      </c>
      <c r="L66">
        <v>34740.707199999997</v>
      </c>
      <c r="M66">
        <v>22511.612799999999</v>
      </c>
    </row>
    <row r="67" spans="1:13" x14ac:dyDescent="0.25">
      <c r="A67">
        <v>313</v>
      </c>
      <c r="B67">
        <v>20050912</v>
      </c>
      <c r="C67">
        <v>20050924</v>
      </c>
      <c r="D67">
        <v>20050919</v>
      </c>
      <c r="E67">
        <v>17069</v>
      </c>
      <c r="F67">
        <v>9</v>
      </c>
      <c r="G67">
        <v>4</v>
      </c>
      <c r="H67">
        <v>3578.27</v>
      </c>
      <c r="I67">
        <v>2171.2941999999998</v>
      </c>
      <c r="J67" s="16">
        <v>38607</v>
      </c>
      <c r="K67">
        <v>14313.08</v>
      </c>
      <c r="L67">
        <v>8685.1767999999993</v>
      </c>
      <c r="M67">
        <v>5627.9031999999997</v>
      </c>
    </row>
    <row r="68" spans="1:13" x14ac:dyDescent="0.25">
      <c r="A68">
        <v>313</v>
      </c>
      <c r="B68">
        <v>20050924</v>
      </c>
      <c r="C68">
        <v>20051006</v>
      </c>
      <c r="D68">
        <v>20051001</v>
      </c>
      <c r="E68">
        <v>17240</v>
      </c>
      <c r="F68">
        <v>9</v>
      </c>
      <c r="G68">
        <v>15</v>
      </c>
      <c r="H68">
        <v>3578.27</v>
      </c>
      <c r="I68">
        <v>2171.2941999999998</v>
      </c>
      <c r="J68" s="16">
        <v>38619</v>
      </c>
      <c r="K68">
        <v>53674.05</v>
      </c>
      <c r="L68">
        <v>32569.413</v>
      </c>
      <c r="M68">
        <v>21104.636999999999</v>
      </c>
    </row>
    <row r="69" spans="1:13" x14ac:dyDescent="0.25">
      <c r="A69">
        <v>313</v>
      </c>
      <c r="B69">
        <v>20050908</v>
      </c>
      <c r="C69">
        <v>20050920</v>
      </c>
      <c r="D69">
        <v>20050915</v>
      </c>
      <c r="E69">
        <v>17246</v>
      </c>
      <c r="F69">
        <v>9</v>
      </c>
      <c r="G69">
        <v>16</v>
      </c>
      <c r="H69">
        <v>3578.27</v>
      </c>
      <c r="I69">
        <v>2171.2941999999998</v>
      </c>
      <c r="J69" s="16">
        <v>38603</v>
      </c>
      <c r="K69">
        <v>57252.32</v>
      </c>
      <c r="L69">
        <v>34740.707199999997</v>
      </c>
      <c r="M69">
        <v>22511.612799999999</v>
      </c>
    </row>
    <row r="70" spans="1:13" x14ac:dyDescent="0.25">
      <c r="A70">
        <v>313</v>
      </c>
      <c r="B70">
        <v>20050914</v>
      </c>
      <c r="C70">
        <v>20050926</v>
      </c>
      <c r="D70">
        <v>20050921</v>
      </c>
      <c r="E70">
        <v>17249</v>
      </c>
      <c r="F70">
        <v>9</v>
      </c>
      <c r="G70">
        <v>16</v>
      </c>
      <c r="H70">
        <v>3578.27</v>
      </c>
      <c r="I70">
        <v>2171.2941999999998</v>
      </c>
      <c r="J70" s="16">
        <v>38609</v>
      </c>
      <c r="K70">
        <v>57252.32</v>
      </c>
      <c r="L70">
        <v>34740.707199999997</v>
      </c>
      <c r="M70">
        <v>22511.612799999999</v>
      </c>
    </row>
    <row r="71" spans="1:13" x14ac:dyDescent="0.25">
      <c r="A71">
        <v>313</v>
      </c>
      <c r="B71">
        <v>20050915</v>
      </c>
      <c r="C71">
        <v>20050927</v>
      </c>
      <c r="D71">
        <v>20050922</v>
      </c>
      <c r="E71">
        <v>17259</v>
      </c>
      <c r="F71">
        <v>9</v>
      </c>
      <c r="G71">
        <v>16</v>
      </c>
      <c r="H71">
        <v>3578.27</v>
      </c>
      <c r="I71">
        <v>2171.2941999999998</v>
      </c>
      <c r="J71" s="16">
        <v>38610</v>
      </c>
      <c r="K71">
        <v>57252.32</v>
      </c>
      <c r="L71">
        <v>34740.707199999997</v>
      </c>
      <c r="M71">
        <v>22511.612799999999</v>
      </c>
    </row>
    <row r="72" spans="1:13" x14ac:dyDescent="0.25">
      <c r="A72">
        <v>313</v>
      </c>
      <c r="B72">
        <v>20050930</v>
      </c>
      <c r="C72">
        <v>20051012</v>
      </c>
      <c r="D72">
        <v>20051007</v>
      </c>
      <c r="E72">
        <v>17277</v>
      </c>
      <c r="F72">
        <v>9</v>
      </c>
      <c r="G72">
        <v>2</v>
      </c>
      <c r="H72">
        <v>3578.27</v>
      </c>
      <c r="I72">
        <v>2171.2941999999998</v>
      </c>
      <c r="J72" s="16">
        <v>38625</v>
      </c>
      <c r="K72">
        <v>7156.54</v>
      </c>
      <c r="L72">
        <v>4342.5883999999996</v>
      </c>
      <c r="M72">
        <v>2813.9515999999999</v>
      </c>
    </row>
    <row r="73" spans="1:13" x14ac:dyDescent="0.25">
      <c r="A73">
        <v>313</v>
      </c>
      <c r="B73">
        <v>20050927</v>
      </c>
      <c r="C73">
        <v>20051009</v>
      </c>
      <c r="D73">
        <v>20051004</v>
      </c>
      <c r="E73">
        <v>17286</v>
      </c>
      <c r="F73">
        <v>9</v>
      </c>
      <c r="G73">
        <v>16</v>
      </c>
      <c r="H73">
        <v>3578.27</v>
      </c>
      <c r="I73">
        <v>2171.2941999999998</v>
      </c>
      <c r="J73" s="16">
        <v>38622</v>
      </c>
      <c r="K73">
        <v>57252.32</v>
      </c>
      <c r="L73">
        <v>34740.707199999997</v>
      </c>
      <c r="M73">
        <v>22511.612799999999</v>
      </c>
    </row>
    <row r="74" spans="1:13" x14ac:dyDescent="0.25">
      <c r="A74">
        <v>313</v>
      </c>
      <c r="B74">
        <v>20050902</v>
      </c>
      <c r="C74">
        <v>20050914</v>
      </c>
      <c r="D74">
        <v>20050909</v>
      </c>
      <c r="E74">
        <v>17310</v>
      </c>
      <c r="F74">
        <v>9</v>
      </c>
      <c r="G74">
        <v>15</v>
      </c>
      <c r="H74">
        <v>3578.27</v>
      </c>
      <c r="I74">
        <v>2171.2941999999998</v>
      </c>
      <c r="J74" s="16">
        <v>38597</v>
      </c>
      <c r="K74">
        <v>53674.05</v>
      </c>
      <c r="L74">
        <v>32569.413</v>
      </c>
      <c r="M74">
        <v>21104.636999999999</v>
      </c>
    </row>
    <row r="75" spans="1:13" x14ac:dyDescent="0.25">
      <c r="A75">
        <v>313</v>
      </c>
      <c r="B75">
        <v>20050930</v>
      </c>
      <c r="C75">
        <v>20051012</v>
      </c>
      <c r="D75">
        <v>20051007</v>
      </c>
      <c r="E75">
        <v>17326</v>
      </c>
      <c r="F75">
        <v>9</v>
      </c>
      <c r="G75">
        <v>17</v>
      </c>
      <c r="H75">
        <v>3578.27</v>
      </c>
      <c r="I75">
        <v>2171.2941999999998</v>
      </c>
      <c r="J75" s="16">
        <v>38625</v>
      </c>
      <c r="K75">
        <v>60830.59</v>
      </c>
      <c r="L75">
        <v>36912.001400000001</v>
      </c>
      <c r="M75">
        <v>23918.588599999999</v>
      </c>
    </row>
    <row r="76" spans="1:13" x14ac:dyDescent="0.25">
      <c r="A76">
        <v>313</v>
      </c>
      <c r="B76">
        <v>20051009</v>
      </c>
      <c r="C76">
        <v>20051021</v>
      </c>
      <c r="D76">
        <v>20051016</v>
      </c>
      <c r="E76">
        <v>17502</v>
      </c>
      <c r="F76">
        <v>9</v>
      </c>
      <c r="G76">
        <v>4</v>
      </c>
      <c r="H76">
        <v>3578.27</v>
      </c>
      <c r="I76">
        <v>2171.2941999999998</v>
      </c>
      <c r="J76" s="16">
        <v>38634</v>
      </c>
      <c r="K76">
        <v>14313.08</v>
      </c>
      <c r="L76">
        <v>8685.1767999999993</v>
      </c>
      <c r="M76">
        <v>5627.9031999999997</v>
      </c>
    </row>
    <row r="77" spans="1:13" x14ac:dyDescent="0.25">
      <c r="A77">
        <v>313</v>
      </c>
      <c r="B77">
        <v>20051012</v>
      </c>
      <c r="C77">
        <v>20051024</v>
      </c>
      <c r="D77">
        <v>20051019</v>
      </c>
      <c r="E77">
        <v>17730</v>
      </c>
      <c r="F77">
        <v>9</v>
      </c>
      <c r="G77">
        <v>9</v>
      </c>
      <c r="H77">
        <v>3578.27</v>
      </c>
      <c r="I77">
        <v>2171.2941999999998</v>
      </c>
      <c r="J77" s="16">
        <v>38637</v>
      </c>
      <c r="K77">
        <v>32204.43</v>
      </c>
      <c r="L77">
        <v>19541.647799999999</v>
      </c>
      <c r="M77">
        <v>12662.7822</v>
      </c>
    </row>
    <row r="78" spans="1:13" x14ac:dyDescent="0.25">
      <c r="A78">
        <v>313</v>
      </c>
      <c r="B78">
        <v>20051029</v>
      </c>
      <c r="C78">
        <v>20051110</v>
      </c>
      <c r="D78">
        <v>20051105</v>
      </c>
      <c r="E78">
        <v>17735</v>
      </c>
      <c r="F78">
        <v>9</v>
      </c>
      <c r="G78">
        <v>15</v>
      </c>
      <c r="H78">
        <v>3578.27</v>
      </c>
      <c r="I78">
        <v>2171.2941999999998</v>
      </c>
      <c r="J78" s="16">
        <v>38654</v>
      </c>
      <c r="K78">
        <v>53674.05</v>
      </c>
      <c r="L78">
        <v>32569.413</v>
      </c>
      <c r="M78">
        <v>21104.636999999999</v>
      </c>
    </row>
    <row r="79" spans="1:13" x14ac:dyDescent="0.25">
      <c r="A79">
        <v>313</v>
      </c>
      <c r="B79">
        <v>20051009</v>
      </c>
      <c r="C79">
        <v>20051021</v>
      </c>
      <c r="D79">
        <v>20051016</v>
      </c>
      <c r="E79">
        <v>17912</v>
      </c>
      <c r="F79">
        <v>9</v>
      </c>
      <c r="G79">
        <v>5</v>
      </c>
      <c r="H79">
        <v>3578.27</v>
      </c>
      <c r="I79">
        <v>2171.2941999999998</v>
      </c>
      <c r="J79" s="16">
        <v>38634</v>
      </c>
      <c r="K79">
        <v>17891.349999999999</v>
      </c>
      <c r="L79">
        <v>10856.471</v>
      </c>
      <c r="M79">
        <v>7034.8789999999999</v>
      </c>
    </row>
    <row r="80" spans="1:13" x14ac:dyDescent="0.25">
      <c r="A80">
        <v>313</v>
      </c>
      <c r="B80">
        <v>20051026</v>
      </c>
      <c r="C80">
        <v>20051107</v>
      </c>
      <c r="D80">
        <v>20051102</v>
      </c>
      <c r="E80">
        <v>17914</v>
      </c>
      <c r="F80">
        <v>9</v>
      </c>
      <c r="G80">
        <v>1</v>
      </c>
      <c r="H80">
        <v>3578.27</v>
      </c>
      <c r="I80">
        <v>2171.2941999999998</v>
      </c>
      <c r="J80" s="16">
        <v>38651</v>
      </c>
      <c r="K80">
        <v>3578.27</v>
      </c>
      <c r="L80">
        <v>2171.2941999999998</v>
      </c>
      <c r="M80">
        <v>1406.9757999999999</v>
      </c>
    </row>
    <row r="81" spans="1:13" x14ac:dyDescent="0.25">
      <c r="A81">
        <v>313</v>
      </c>
      <c r="B81">
        <v>20051028</v>
      </c>
      <c r="C81">
        <v>20051109</v>
      </c>
      <c r="D81">
        <v>20051104</v>
      </c>
      <c r="E81">
        <v>17918</v>
      </c>
      <c r="F81">
        <v>9</v>
      </c>
      <c r="G81">
        <v>13</v>
      </c>
      <c r="H81">
        <v>3578.27</v>
      </c>
      <c r="I81">
        <v>2171.2941999999998</v>
      </c>
      <c r="J81" s="16">
        <v>38653</v>
      </c>
      <c r="K81">
        <v>46517.51</v>
      </c>
      <c r="L81">
        <v>28226.8246</v>
      </c>
      <c r="M81">
        <v>18290.685399999998</v>
      </c>
    </row>
    <row r="82" spans="1:13" x14ac:dyDescent="0.25">
      <c r="A82">
        <v>313</v>
      </c>
      <c r="B82">
        <v>20051012</v>
      </c>
      <c r="C82">
        <v>20051024</v>
      </c>
      <c r="D82">
        <v>20051019</v>
      </c>
      <c r="E82">
        <v>17925</v>
      </c>
      <c r="F82">
        <v>9</v>
      </c>
      <c r="G82">
        <v>1</v>
      </c>
      <c r="H82">
        <v>3578.27</v>
      </c>
      <c r="I82">
        <v>2171.2941999999998</v>
      </c>
      <c r="J82" s="16">
        <v>38637</v>
      </c>
      <c r="K82">
        <v>3578.27</v>
      </c>
      <c r="L82">
        <v>2171.2941999999998</v>
      </c>
      <c r="M82">
        <v>1406.9757999999999</v>
      </c>
    </row>
    <row r="83" spans="1:13" x14ac:dyDescent="0.25">
      <c r="A83">
        <v>313</v>
      </c>
      <c r="B83">
        <v>20051020</v>
      </c>
      <c r="C83">
        <v>20051101</v>
      </c>
      <c r="D83">
        <v>20051027</v>
      </c>
      <c r="E83">
        <v>17927</v>
      </c>
      <c r="F83">
        <v>9</v>
      </c>
      <c r="G83">
        <v>20</v>
      </c>
      <c r="H83">
        <v>3578.27</v>
      </c>
      <c r="I83">
        <v>2171.2941999999998</v>
      </c>
      <c r="J83" s="16">
        <v>38645</v>
      </c>
      <c r="K83">
        <v>71565.399999999994</v>
      </c>
      <c r="L83">
        <v>43425.883999999998</v>
      </c>
      <c r="M83">
        <v>28139.516</v>
      </c>
    </row>
    <row r="84" spans="1:13" x14ac:dyDescent="0.25">
      <c r="A84">
        <v>313</v>
      </c>
      <c r="B84">
        <v>20051010</v>
      </c>
      <c r="C84">
        <v>20051022</v>
      </c>
      <c r="D84">
        <v>20051017</v>
      </c>
      <c r="E84">
        <v>18193</v>
      </c>
      <c r="F84">
        <v>9</v>
      </c>
      <c r="G84">
        <v>17</v>
      </c>
      <c r="H84">
        <v>3578.27</v>
      </c>
      <c r="I84">
        <v>2171.2941999999998</v>
      </c>
      <c r="J84" s="16">
        <v>38635</v>
      </c>
      <c r="K84">
        <v>60830.59</v>
      </c>
      <c r="L84">
        <v>36912.001400000001</v>
      </c>
      <c r="M84">
        <v>23918.588599999999</v>
      </c>
    </row>
    <row r="85" spans="1:13" x14ac:dyDescent="0.25">
      <c r="A85">
        <v>313</v>
      </c>
      <c r="B85">
        <v>20051107</v>
      </c>
      <c r="C85">
        <v>20051119</v>
      </c>
      <c r="D85">
        <v>20051114</v>
      </c>
      <c r="E85">
        <v>18200</v>
      </c>
      <c r="F85">
        <v>9</v>
      </c>
      <c r="G85">
        <v>9</v>
      </c>
      <c r="H85">
        <v>3578.27</v>
      </c>
      <c r="I85">
        <v>2171.2941999999998</v>
      </c>
      <c r="J85" s="16">
        <v>38663</v>
      </c>
      <c r="K85">
        <v>32204.43</v>
      </c>
      <c r="L85">
        <v>19541.647799999999</v>
      </c>
      <c r="M85">
        <v>12662.7822</v>
      </c>
    </row>
    <row r="86" spans="1:13" x14ac:dyDescent="0.25">
      <c r="A86">
        <v>313</v>
      </c>
      <c r="B86">
        <v>20051114</v>
      </c>
      <c r="C86">
        <v>20051126</v>
      </c>
      <c r="D86">
        <v>20051121</v>
      </c>
      <c r="E86">
        <v>18208</v>
      </c>
      <c r="F86">
        <v>9</v>
      </c>
      <c r="G86">
        <v>9</v>
      </c>
      <c r="H86">
        <v>3578.27</v>
      </c>
      <c r="I86">
        <v>2171.2941999999998</v>
      </c>
      <c r="J86" s="16">
        <v>38670</v>
      </c>
      <c r="K86">
        <v>32204.43</v>
      </c>
      <c r="L86">
        <v>19541.647799999999</v>
      </c>
      <c r="M86">
        <v>12662.7822</v>
      </c>
    </row>
    <row r="87" spans="1:13" x14ac:dyDescent="0.25">
      <c r="A87">
        <v>313</v>
      </c>
      <c r="B87">
        <v>20051115</v>
      </c>
      <c r="C87">
        <v>20051127</v>
      </c>
      <c r="D87">
        <v>20051122</v>
      </c>
      <c r="E87">
        <v>18212</v>
      </c>
      <c r="F87">
        <v>9</v>
      </c>
      <c r="G87">
        <v>2</v>
      </c>
      <c r="H87">
        <v>3578.27</v>
      </c>
      <c r="I87">
        <v>2171.2941999999998</v>
      </c>
      <c r="J87" s="16">
        <v>38671</v>
      </c>
      <c r="K87">
        <v>7156.54</v>
      </c>
      <c r="L87">
        <v>4342.5883999999996</v>
      </c>
      <c r="M87">
        <v>2813.9515999999999</v>
      </c>
    </row>
    <row r="88" spans="1:13" x14ac:dyDescent="0.25">
      <c r="A88">
        <v>313</v>
      </c>
      <c r="B88">
        <v>20051129</v>
      </c>
      <c r="C88">
        <v>20051211</v>
      </c>
      <c r="D88">
        <v>20051206</v>
      </c>
      <c r="E88">
        <v>18214</v>
      </c>
      <c r="F88">
        <v>9</v>
      </c>
      <c r="G88">
        <v>5</v>
      </c>
      <c r="H88">
        <v>3578.27</v>
      </c>
      <c r="I88">
        <v>2171.2941999999998</v>
      </c>
      <c r="J88" s="16">
        <v>38685</v>
      </c>
      <c r="K88">
        <v>17891.349999999999</v>
      </c>
      <c r="L88">
        <v>10856.471</v>
      </c>
      <c r="M88">
        <v>7034.8789999999999</v>
      </c>
    </row>
    <row r="89" spans="1:13" x14ac:dyDescent="0.25">
      <c r="A89">
        <v>313</v>
      </c>
      <c r="B89">
        <v>20051109</v>
      </c>
      <c r="C89">
        <v>20051121</v>
      </c>
      <c r="D89">
        <v>20051116</v>
      </c>
      <c r="E89">
        <v>18217</v>
      </c>
      <c r="F89">
        <v>9</v>
      </c>
      <c r="G89">
        <v>5</v>
      </c>
      <c r="H89">
        <v>3578.27</v>
      </c>
      <c r="I89">
        <v>2171.2941999999998</v>
      </c>
      <c r="J89" s="16">
        <v>38665</v>
      </c>
      <c r="K89">
        <v>17891.349999999999</v>
      </c>
      <c r="L89">
        <v>10856.471</v>
      </c>
      <c r="M89">
        <v>7034.8789999999999</v>
      </c>
    </row>
    <row r="90" spans="1:13" x14ac:dyDescent="0.25">
      <c r="A90">
        <v>313</v>
      </c>
      <c r="B90">
        <v>20051105</v>
      </c>
      <c r="C90">
        <v>20051117</v>
      </c>
      <c r="D90">
        <v>20051112</v>
      </c>
      <c r="E90">
        <v>18238</v>
      </c>
      <c r="F90">
        <v>9</v>
      </c>
      <c r="G90">
        <v>16</v>
      </c>
      <c r="H90">
        <v>3578.27</v>
      </c>
      <c r="I90">
        <v>2171.2941999999998</v>
      </c>
      <c r="J90" s="16">
        <v>38661</v>
      </c>
      <c r="K90">
        <v>57252.32</v>
      </c>
      <c r="L90">
        <v>34740.707199999997</v>
      </c>
      <c r="M90">
        <v>22511.612799999999</v>
      </c>
    </row>
    <row r="91" spans="1:13" x14ac:dyDescent="0.25">
      <c r="A91">
        <v>313</v>
      </c>
      <c r="B91">
        <v>20051107</v>
      </c>
      <c r="C91">
        <v>20051119</v>
      </c>
      <c r="D91">
        <v>20051114</v>
      </c>
      <c r="E91">
        <v>18241</v>
      </c>
      <c r="F91">
        <v>9</v>
      </c>
      <c r="G91">
        <v>8</v>
      </c>
      <c r="H91">
        <v>3578.27</v>
      </c>
      <c r="I91">
        <v>2171.2941999999998</v>
      </c>
      <c r="J91" s="16">
        <v>38663</v>
      </c>
      <c r="K91">
        <v>28626.16</v>
      </c>
      <c r="L91">
        <v>17370.353599999999</v>
      </c>
      <c r="M91">
        <v>11255.806399999999</v>
      </c>
    </row>
    <row r="92" spans="1:13" x14ac:dyDescent="0.25">
      <c r="A92">
        <v>313</v>
      </c>
      <c r="B92">
        <v>20051116</v>
      </c>
      <c r="C92">
        <v>20051128</v>
      </c>
      <c r="D92">
        <v>20051123</v>
      </c>
      <c r="E92">
        <v>18245</v>
      </c>
      <c r="F92">
        <v>9</v>
      </c>
      <c r="G92">
        <v>8</v>
      </c>
      <c r="H92">
        <v>3578.27</v>
      </c>
      <c r="I92">
        <v>2171.2941999999998</v>
      </c>
      <c r="J92" s="16">
        <v>38672</v>
      </c>
      <c r="K92">
        <v>28626.16</v>
      </c>
      <c r="L92">
        <v>17370.353599999999</v>
      </c>
      <c r="M92">
        <v>11255.806399999999</v>
      </c>
    </row>
    <row r="93" spans="1:13" x14ac:dyDescent="0.25">
      <c r="A93">
        <v>313</v>
      </c>
      <c r="B93">
        <v>20051112</v>
      </c>
      <c r="C93">
        <v>20051124</v>
      </c>
      <c r="D93">
        <v>20051119</v>
      </c>
      <c r="E93">
        <v>18246</v>
      </c>
      <c r="F93">
        <v>9</v>
      </c>
      <c r="G93">
        <v>10</v>
      </c>
      <c r="H93">
        <v>3578.27</v>
      </c>
      <c r="I93">
        <v>2171.2941999999998</v>
      </c>
      <c r="J93" s="16">
        <v>38668</v>
      </c>
      <c r="K93">
        <v>35782.699999999997</v>
      </c>
      <c r="L93">
        <v>21712.941999999999</v>
      </c>
      <c r="M93">
        <v>14069.758</v>
      </c>
    </row>
    <row r="94" spans="1:13" x14ac:dyDescent="0.25">
      <c r="A94">
        <v>313</v>
      </c>
      <c r="B94">
        <v>20051130</v>
      </c>
      <c r="C94">
        <v>20051212</v>
      </c>
      <c r="D94">
        <v>20051207</v>
      </c>
      <c r="E94">
        <v>18252</v>
      </c>
      <c r="F94">
        <v>9</v>
      </c>
      <c r="G94">
        <v>9</v>
      </c>
      <c r="H94">
        <v>3578.27</v>
      </c>
      <c r="I94">
        <v>2171.2941999999998</v>
      </c>
      <c r="J94" s="16">
        <v>38686</v>
      </c>
      <c r="K94">
        <v>32204.43</v>
      </c>
      <c r="L94">
        <v>19541.647799999999</v>
      </c>
      <c r="M94">
        <v>12662.7822</v>
      </c>
    </row>
    <row r="95" spans="1:13" x14ac:dyDescent="0.25">
      <c r="A95">
        <v>313</v>
      </c>
      <c r="B95">
        <v>20051121</v>
      </c>
      <c r="C95">
        <v>20051203</v>
      </c>
      <c r="D95">
        <v>20051128</v>
      </c>
      <c r="E95">
        <v>18254</v>
      </c>
      <c r="F95">
        <v>9</v>
      </c>
      <c r="G95">
        <v>18</v>
      </c>
      <c r="H95">
        <v>3578.27</v>
      </c>
      <c r="I95">
        <v>2171.2941999999998</v>
      </c>
      <c r="J95" s="16">
        <v>38677</v>
      </c>
      <c r="K95">
        <v>64408.86</v>
      </c>
      <c r="L95">
        <v>39083.295599999998</v>
      </c>
      <c r="M95">
        <v>25325.564399999999</v>
      </c>
    </row>
    <row r="96" spans="1:13" x14ac:dyDescent="0.25">
      <c r="A96">
        <v>313</v>
      </c>
      <c r="B96">
        <v>20051112</v>
      </c>
      <c r="C96">
        <v>20051124</v>
      </c>
      <c r="D96">
        <v>20051119</v>
      </c>
      <c r="E96">
        <v>18255</v>
      </c>
      <c r="F96">
        <v>9</v>
      </c>
      <c r="G96">
        <v>14</v>
      </c>
      <c r="H96">
        <v>3578.27</v>
      </c>
      <c r="I96">
        <v>2171.2941999999998</v>
      </c>
      <c r="J96" s="16">
        <v>38668</v>
      </c>
      <c r="K96">
        <v>50095.78</v>
      </c>
      <c r="L96">
        <v>30398.1188</v>
      </c>
      <c r="M96">
        <v>19697.661199999999</v>
      </c>
    </row>
    <row r="97" spans="1:13" x14ac:dyDescent="0.25">
      <c r="A97">
        <v>313</v>
      </c>
      <c r="B97">
        <v>20051110</v>
      </c>
      <c r="C97">
        <v>20051122</v>
      </c>
      <c r="D97">
        <v>20051117</v>
      </c>
      <c r="E97">
        <v>18272</v>
      </c>
      <c r="F97">
        <v>9</v>
      </c>
      <c r="G97">
        <v>8</v>
      </c>
      <c r="H97">
        <v>3578.27</v>
      </c>
      <c r="I97">
        <v>2171.2941999999998</v>
      </c>
      <c r="J97" s="16">
        <v>38666</v>
      </c>
      <c r="K97">
        <v>28626.16</v>
      </c>
      <c r="L97">
        <v>17370.353599999999</v>
      </c>
      <c r="M97">
        <v>11255.806399999999</v>
      </c>
    </row>
    <row r="98" spans="1:13" x14ac:dyDescent="0.25">
      <c r="A98">
        <v>313</v>
      </c>
      <c r="B98">
        <v>20051128</v>
      </c>
      <c r="C98">
        <v>20051210</v>
      </c>
      <c r="D98">
        <v>20051205</v>
      </c>
      <c r="E98">
        <v>18273</v>
      </c>
      <c r="F98">
        <v>9</v>
      </c>
      <c r="G98">
        <v>17</v>
      </c>
      <c r="H98">
        <v>3578.27</v>
      </c>
      <c r="I98">
        <v>2171.2941999999998</v>
      </c>
      <c r="J98" s="16">
        <v>38684</v>
      </c>
      <c r="K98">
        <v>60830.59</v>
      </c>
      <c r="L98">
        <v>36912.001400000001</v>
      </c>
      <c r="M98">
        <v>23918.588599999999</v>
      </c>
    </row>
    <row r="99" spans="1:13" x14ac:dyDescent="0.25">
      <c r="A99">
        <v>313</v>
      </c>
      <c r="B99">
        <v>20051202</v>
      </c>
      <c r="C99">
        <v>20051214</v>
      </c>
      <c r="D99">
        <v>20051209</v>
      </c>
      <c r="E99">
        <v>18281</v>
      </c>
      <c r="F99">
        <v>9</v>
      </c>
      <c r="G99">
        <v>9</v>
      </c>
      <c r="H99">
        <v>3578.27</v>
      </c>
      <c r="I99">
        <v>2171.2941999999998</v>
      </c>
      <c r="J99" s="16">
        <v>38688</v>
      </c>
      <c r="K99">
        <v>32204.43</v>
      </c>
      <c r="L99">
        <v>19541.647799999999</v>
      </c>
      <c r="M99">
        <v>12662.7822</v>
      </c>
    </row>
    <row r="100" spans="1:13" x14ac:dyDescent="0.25">
      <c r="A100">
        <v>313</v>
      </c>
      <c r="B100">
        <v>20051214</v>
      </c>
      <c r="C100">
        <v>20051226</v>
      </c>
      <c r="D100">
        <v>20051221</v>
      </c>
      <c r="E100">
        <v>18284</v>
      </c>
      <c r="F100">
        <v>9</v>
      </c>
      <c r="G100">
        <v>5</v>
      </c>
      <c r="H100">
        <v>3578.27</v>
      </c>
      <c r="I100">
        <v>2171.2941999999998</v>
      </c>
      <c r="J100" s="16">
        <v>38700</v>
      </c>
      <c r="K100">
        <v>17891.349999999999</v>
      </c>
      <c r="L100">
        <v>10856.471</v>
      </c>
      <c r="M100">
        <v>7034.8789999999999</v>
      </c>
    </row>
    <row r="101" spans="1:13" x14ac:dyDescent="0.25">
      <c r="A101">
        <v>313</v>
      </c>
      <c r="B101">
        <v>20051208</v>
      </c>
      <c r="C101">
        <v>20051220</v>
      </c>
      <c r="D101">
        <v>20051215</v>
      </c>
      <c r="E101">
        <v>18457</v>
      </c>
      <c r="F101">
        <v>9</v>
      </c>
      <c r="G101">
        <v>16</v>
      </c>
      <c r="H101">
        <v>3578.27</v>
      </c>
      <c r="I101">
        <v>2171.2941999999998</v>
      </c>
      <c r="J101" s="16">
        <v>38694</v>
      </c>
      <c r="K101">
        <v>57252.32</v>
      </c>
      <c r="L101">
        <v>34740.707199999997</v>
      </c>
      <c r="M101">
        <v>22511.612799999999</v>
      </c>
    </row>
    <row r="102" spans="1:13" x14ac:dyDescent="0.25">
      <c r="A102">
        <v>313</v>
      </c>
      <c r="B102">
        <v>20051203</v>
      </c>
      <c r="C102">
        <v>20051215</v>
      </c>
      <c r="D102">
        <v>20051210</v>
      </c>
      <c r="E102">
        <v>18488</v>
      </c>
      <c r="F102">
        <v>9</v>
      </c>
      <c r="G102">
        <v>18</v>
      </c>
      <c r="H102">
        <v>3578.27</v>
      </c>
      <c r="I102">
        <v>2171.2941999999998</v>
      </c>
      <c r="J102" s="16">
        <v>38689</v>
      </c>
      <c r="K102">
        <v>64408.86</v>
      </c>
      <c r="L102">
        <v>39083.295599999998</v>
      </c>
      <c r="M102">
        <v>25325.564399999999</v>
      </c>
    </row>
    <row r="103" spans="1:13" x14ac:dyDescent="0.25">
      <c r="A103">
        <v>313</v>
      </c>
      <c r="B103">
        <v>20051217</v>
      </c>
      <c r="C103">
        <v>20051229</v>
      </c>
      <c r="D103">
        <v>20051224</v>
      </c>
      <c r="E103">
        <v>18493</v>
      </c>
      <c r="F103">
        <v>9</v>
      </c>
      <c r="G103">
        <v>3</v>
      </c>
      <c r="H103">
        <v>3578.27</v>
      </c>
      <c r="I103">
        <v>2171.2941999999998</v>
      </c>
      <c r="J103" s="16">
        <v>38703</v>
      </c>
      <c r="K103">
        <v>10734.81</v>
      </c>
      <c r="L103">
        <v>6513.8825999999999</v>
      </c>
      <c r="M103">
        <v>4220.9273999999996</v>
      </c>
    </row>
    <row r="104" spans="1:13" x14ac:dyDescent="0.25">
      <c r="A104">
        <v>313</v>
      </c>
      <c r="B104">
        <v>20051229</v>
      </c>
      <c r="C104">
        <v>20060110</v>
      </c>
      <c r="D104">
        <v>20060105</v>
      </c>
      <c r="E104">
        <v>18494</v>
      </c>
      <c r="F104">
        <v>9</v>
      </c>
      <c r="G104">
        <v>11</v>
      </c>
      <c r="H104">
        <v>3578.27</v>
      </c>
      <c r="I104">
        <v>2171.2941999999998</v>
      </c>
      <c r="J104" s="16">
        <v>38715</v>
      </c>
      <c r="K104">
        <v>39360.97</v>
      </c>
      <c r="L104">
        <v>23884.236199999999</v>
      </c>
      <c r="M104">
        <v>15476.7338</v>
      </c>
    </row>
    <row r="105" spans="1:13" x14ac:dyDescent="0.25">
      <c r="A105">
        <v>313</v>
      </c>
      <c r="B105">
        <v>20051211</v>
      </c>
      <c r="C105">
        <v>20051223</v>
      </c>
      <c r="D105">
        <v>20051218</v>
      </c>
      <c r="E105">
        <v>18496</v>
      </c>
      <c r="F105">
        <v>9</v>
      </c>
      <c r="G105">
        <v>11</v>
      </c>
      <c r="H105">
        <v>3578.27</v>
      </c>
      <c r="I105">
        <v>2171.2941999999998</v>
      </c>
      <c r="J105" s="16">
        <v>38697</v>
      </c>
      <c r="K105">
        <v>39360.97</v>
      </c>
      <c r="L105">
        <v>23884.236199999999</v>
      </c>
      <c r="M105">
        <v>15476.7338</v>
      </c>
    </row>
    <row r="106" spans="1:13" x14ac:dyDescent="0.25">
      <c r="A106">
        <v>313</v>
      </c>
      <c r="B106">
        <v>20051229</v>
      </c>
      <c r="C106">
        <v>20060110</v>
      </c>
      <c r="D106">
        <v>20060105</v>
      </c>
      <c r="E106">
        <v>18691</v>
      </c>
      <c r="F106">
        <v>9</v>
      </c>
      <c r="G106">
        <v>17</v>
      </c>
      <c r="H106">
        <v>3578.27</v>
      </c>
      <c r="I106">
        <v>2171.2941999999998</v>
      </c>
      <c r="J106" s="16">
        <v>38715</v>
      </c>
      <c r="K106">
        <v>60830.59</v>
      </c>
      <c r="L106">
        <v>36912.001400000001</v>
      </c>
      <c r="M106">
        <v>23918.588599999999</v>
      </c>
    </row>
    <row r="107" spans="1:13" x14ac:dyDescent="0.25">
      <c r="A107">
        <v>314</v>
      </c>
      <c r="B107">
        <v>20050716</v>
      </c>
      <c r="C107">
        <v>20050728</v>
      </c>
      <c r="D107">
        <v>20050723</v>
      </c>
      <c r="E107">
        <v>16352</v>
      </c>
      <c r="F107">
        <v>9</v>
      </c>
      <c r="G107">
        <v>3</v>
      </c>
      <c r="H107">
        <v>3578.27</v>
      </c>
      <c r="I107">
        <v>2171.2941999999998</v>
      </c>
      <c r="J107" s="16">
        <v>38549</v>
      </c>
      <c r="K107">
        <v>10734.81</v>
      </c>
      <c r="L107">
        <v>6513.8825999999999</v>
      </c>
      <c r="M107">
        <v>4220.9273999999996</v>
      </c>
    </row>
    <row r="108" spans="1:13" x14ac:dyDescent="0.25">
      <c r="A108">
        <v>314</v>
      </c>
      <c r="B108">
        <v>20050705</v>
      </c>
      <c r="C108">
        <v>20050717</v>
      </c>
      <c r="D108">
        <v>20050712</v>
      </c>
      <c r="E108">
        <v>16483</v>
      </c>
      <c r="F108">
        <v>9</v>
      </c>
      <c r="G108">
        <v>18</v>
      </c>
      <c r="H108">
        <v>3578.27</v>
      </c>
      <c r="I108">
        <v>2171.2941999999998</v>
      </c>
      <c r="J108" s="16">
        <v>38538</v>
      </c>
      <c r="K108">
        <v>64408.86</v>
      </c>
      <c r="L108">
        <v>39083.295599999998</v>
      </c>
      <c r="M108">
        <v>25325.564399999999</v>
      </c>
    </row>
    <row r="109" spans="1:13" x14ac:dyDescent="0.25">
      <c r="A109">
        <v>314</v>
      </c>
      <c r="B109">
        <v>20050722</v>
      </c>
      <c r="C109">
        <v>20050803</v>
      </c>
      <c r="D109">
        <v>20050729</v>
      </c>
      <c r="E109">
        <v>16484</v>
      </c>
      <c r="F109">
        <v>9</v>
      </c>
      <c r="G109">
        <v>4</v>
      </c>
      <c r="H109">
        <v>3578.27</v>
      </c>
      <c r="I109">
        <v>2171.2941999999998</v>
      </c>
      <c r="J109" s="16">
        <v>38555</v>
      </c>
      <c r="K109">
        <v>14313.08</v>
      </c>
      <c r="L109">
        <v>8685.1767999999993</v>
      </c>
      <c r="M109">
        <v>5627.9031999999997</v>
      </c>
    </row>
    <row r="110" spans="1:13" x14ac:dyDescent="0.25">
      <c r="A110">
        <v>314</v>
      </c>
      <c r="B110">
        <v>20050727</v>
      </c>
      <c r="C110">
        <v>20050808</v>
      </c>
      <c r="D110">
        <v>20050803</v>
      </c>
      <c r="E110">
        <v>16496</v>
      </c>
      <c r="F110">
        <v>9</v>
      </c>
      <c r="G110">
        <v>14</v>
      </c>
      <c r="H110">
        <v>3578.27</v>
      </c>
      <c r="I110">
        <v>2171.2941999999998</v>
      </c>
      <c r="J110" s="16">
        <v>38560</v>
      </c>
      <c r="K110">
        <v>50095.78</v>
      </c>
      <c r="L110">
        <v>30398.1188</v>
      </c>
      <c r="M110">
        <v>19697.661199999999</v>
      </c>
    </row>
    <row r="111" spans="1:13" x14ac:dyDescent="0.25">
      <c r="A111">
        <v>314</v>
      </c>
      <c r="B111">
        <v>20050703</v>
      </c>
      <c r="C111">
        <v>20050715</v>
      </c>
      <c r="D111">
        <v>20050710</v>
      </c>
      <c r="E111">
        <v>16517</v>
      </c>
      <c r="F111">
        <v>9</v>
      </c>
      <c r="G111">
        <v>4</v>
      </c>
      <c r="H111">
        <v>3578.27</v>
      </c>
      <c r="I111">
        <v>2171.2941999999998</v>
      </c>
      <c r="J111" s="16">
        <v>38536</v>
      </c>
      <c r="K111">
        <v>14313.08</v>
      </c>
      <c r="L111">
        <v>8685.1767999999993</v>
      </c>
      <c r="M111">
        <v>5627.9031999999997</v>
      </c>
    </row>
    <row r="112" spans="1:13" x14ac:dyDescent="0.25">
      <c r="A112">
        <v>314</v>
      </c>
      <c r="B112">
        <v>20050719</v>
      </c>
      <c r="C112">
        <v>20050731</v>
      </c>
      <c r="D112">
        <v>20050726</v>
      </c>
      <c r="E112">
        <v>16526</v>
      </c>
      <c r="F112">
        <v>9</v>
      </c>
      <c r="G112">
        <v>2</v>
      </c>
      <c r="H112">
        <v>3578.27</v>
      </c>
      <c r="I112">
        <v>2171.2941999999998</v>
      </c>
      <c r="J112" s="16">
        <v>38552</v>
      </c>
      <c r="K112">
        <v>7156.54</v>
      </c>
      <c r="L112">
        <v>4342.5883999999996</v>
      </c>
      <c r="M112">
        <v>2813.9515999999999</v>
      </c>
    </row>
    <row r="113" spans="1:13" x14ac:dyDescent="0.25">
      <c r="A113">
        <v>314</v>
      </c>
      <c r="B113">
        <v>20050709</v>
      </c>
      <c r="C113">
        <v>20050721</v>
      </c>
      <c r="D113">
        <v>20050716</v>
      </c>
      <c r="E113">
        <v>16629</v>
      </c>
      <c r="F113">
        <v>9</v>
      </c>
      <c r="G113">
        <v>18</v>
      </c>
      <c r="H113">
        <v>3578.27</v>
      </c>
      <c r="I113">
        <v>2171.2941999999998</v>
      </c>
      <c r="J113" s="16">
        <v>38542</v>
      </c>
      <c r="K113">
        <v>64408.86</v>
      </c>
      <c r="L113">
        <v>39083.295599999998</v>
      </c>
      <c r="M113">
        <v>25325.564399999999</v>
      </c>
    </row>
    <row r="114" spans="1:13" x14ac:dyDescent="0.25">
      <c r="A114">
        <v>314</v>
      </c>
      <c r="B114">
        <v>20050828</v>
      </c>
      <c r="C114">
        <v>20050909</v>
      </c>
      <c r="D114">
        <v>20050904</v>
      </c>
      <c r="E114">
        <v>16637</v>
      </c>
      <c r="F114">
        <v>9</v>
      </c>
      <c r="G114">
        <v>20</v>
      </c>
      <c r="H114">
        <v>3578.27</v>
      </c>
      <c r="I114">
        <v>2171.2941999999998</v>
      </c>
      <c r="J114" s="16">
        <v>38592</v>
      </c>
      <c r="K114">
        <v>71565.399999999994</v>
      </c>
      <c r="L114">
        <v>43425.883999999998</v>
      </c>
      <c r="M114">
        <v>28139.516</v>
      </c>
    </row>
    <row r="115" spans="1:13" x14ac:dyDescent="0.25">
      <c r="A115">
        <v>314</v>
      </c>
      <c r="B115">
        <v>20050811</v>
      </c>
      <c r="C115">
        <v>20050823</v>
      </c>
      <c r="D115">
        <v>20050818</v>
      </c>
      <c r="E115">
        <v>16657</v>
      </c>
      <c r="F115">
        <v>9</v>
      </c>
      <c r="G115">
        <v>11</v>
      </c>
      <c r="H115">
        <v>3578.27</v>
      </c>
      <c r="I115">
        <v>2171.2941999999998</v>
      </c>
      <c r="J115" s="16">
        <v>38575</v>
      </c>
      <c r="K115">
        <v>39360.97</v>
      </c>
      <c r="L115">
        <v>23884.236199999999</v>
      </c>
      <c r="M115">
        <v>15476.7338</v>
      </c>
    </row>
    <row r="116" spans="1:13" x14ac:dyDescent="0.25">
      <c r="A116">
        <v>314</v>
      </c>
      <c r="B116">
        <v>20050802</v>
      </c>
      <c r="C116">
        <v>20050814</v>
      </c>
      <c r="D116">
        <v>20050809</v>
      </c>
      <c r="E116">
        <v>16661</v>
      </c>
      <c r="F116">
        <v>9</v>
      </c>
      <c r="G116">
        <v>2</v>
      </c>
      <c r="H116">
        <v>3578.27</v>
      </c>
      <c r="I116">
        <v>2171.2941999999998</v>
      </c>
      <c r="J116" s="16">
        <v>38566</v>
      </c>
      <c r="K116">
        <v>7156.54</v>
      </c>
      <c r="L116">
        <v>4342.5883999999996</v>
      </c>
      <c r="M116">
        <v>2813.9515999999999</v>
      </c>
    </row>
    <row r="117" spans="1:13" x14ac:dyDescent="0.25">
      <c r="A117">
        <v>314</v>
      </c>
      <c r="B117">
        <v>20050803</v>
      </c>
      <c r="C117">
        <v>20050815</v>
      </c>
      <c r="D117">
        <v>20050810</v>
      </c>
      <c r="E117">
        <v>16662</v>
      </c>
      <c r="F117">
        <v>9</v>
      </c>
      <c r="G117">
        <v>20</v>
      </c>
      <c r="H117">
        <v>3578.27</v>
      </c>
      <c r="I117">
        <v>2171.2941999999998</v>
      </c>
      <c r="J117" s="16">
        <v>38567</v>
      </c>
      <c r="K117">
        <v>71565.399999999994</v>
      </c>
      <c r="L117">
        <v>43425.883999999998</v>
      </c>
      <c r="M117">
        <v>28139.516</v>
      </c>
    </row>
    <row r="118" spans="1:13" x14ac:dyDescent="0.25">
      <c r="A118">
        <v>314</v>
      </c>
      <c r="B118">
        <v>20050822</v>
      </c>
      <c r="C118">
        <v>20050903</v>
      </c>
      <c r="D118">
        <v>20050829</v>
      </c>
      <c r="E118">
        <v>16663</v>
      </c>
      <c r="F118">
        <v>9</v>
      </c>
      <c r="G118">
        <v>11</v>
      </c>
      <c r="H118">
        <v>3578.27</v>
      </c>
      <c r="I118">
        <v>2171.2941999999998</v>
      </c>
      <c r="J118" s="16">
        <v>38586</v>
      </c>
      <c r="K118">
        <v>39360.97</v>
      </c>
      <c r="L118">
        <v>23884.236199999999</v>
      </c>
      <c r="M118">
        <v>15476.7338</v>
      </c>
    </row>
    <row r="119" spans="1:13" x14ac:dyDescent="0.25">
      <c r="A119">
        <v>314</v>
      </c>
      <c r="B119">
        <v>20050813</v>
      </c>
      <c r="C119">
        <v>20050825</v>
      </c>
      <c r="D119">
        <v>20050820</v>
      </c>
      <c r="E119">
        <v>16664</v>
      </c>
      <c r="F119">
        <v>9</v>
      </c>
      <c r="G119">
        <v>10</v>
      </c>
      <c r="H119">
        <v>3578.27</v>
      </c>
      <c r="I119">
        <v>2171.2941999999998</v>
      </c>
      <c r="J119" s="16">
        <v>38577</v>
      </c>
      <c r="K119">
        <v>35782.699999999997</v>
      </c>
      <c r="L119">
        <v>21712.941999999999</v>
      </c>
      <c r="M119">
        <v>14069.758</v>
      </c>
    </row>
    <row r="120" spans="1:13" x14ac:dyDescent="0.25">
      <c r="A120">
        <v>314</v>
      </c>
      <c r="B120">
        <v>20050810</v>
      </c>
      <c r="C120">
        <v>20050822</v>
      </c>
      <c r="D120">
        <v>20050817</v>
      </c>
      <c r="E120">
        <v>16685</v>
      </c>
      <c r="F120">
        <v>9</v>
      </c>
      <c r="G120">
        <v>17</v>
      </c>
      <c r="H120">
        <v>3578.27</v>
      </c>
      <c r="I120">
        <v>2171.2941999999998</v>
      </c>
      <c r="J120" s="16">
        <v>38574</v>
      </c>
      <c r="K120">
        <v>60830.59</v>
      </c>
      <c r="L120">
        <v>36912.001400000001</v>
      </c>
      <c r="M120">
        <v>23918.588599999999</v>
      </c>
    </row>
    <row r="121" spans="1:13" x14ac:dyDescent="0.25">
      <c r="A121">
        <v>314</v>
      </c>
      <c r="B121">
        <v>20050824</v>
      </c>
      <c r="C121">
        <v>20050905</v>
      </c>
      <c r="D121">
        <v>20050831</v>
      </c>
      <c r="E121">
        <v>16693</v>
      </c>
      <c r="F121">
        <v>9</v>
      </c>
      <c r="G121">
        <v>17</v>
      </c>
      <c r="H121">
        <v>3578.27</v>
      </c>
      <c r="I121">
        <v>2171.2941999999998</v>
      </c>
      <c r="J121" s="16">
        <v>38588</v>
      </c>
      <c r="K121">
        <v>60830.59</v>
      </c>
      <c r="L121">
        <v>36912.001400000001</v>
      </c>
      <c r="M121">
        <v>23918.588599999999</v>
      </c>
    </row>
    <row r="122" spans="1:13" x14ac:dyDescent="0.25">
      <c r="A122">
        <v>314</v>
      </c>
      <c r="B122">
        <v>20050822</v>
      </c>
      <c r="C122">
        <v>20050903</v>
      </c>
      <c r="D122">
        <v>20050829</v>
      </c>
      <c r="E122">
        <v>16708</v>
      </c>
      <c r="F122">
        <v>9</v>
      </c>
      <c r="G122">
        <v>11</v>
      </c>
      <c r="H122">
        <v>3578.27</v>
      </c>
      <c r="I122">
        <v>2171.2941999999998</v>
      </c>
      <c r="J122" s="16">
        <v>38586</v>
      </c>
      <c r="K122">
        <v>39360.97</v>
      </c>
      <c r="L122">
        <v>23884.236199999999</v>
      </c>
      <c r="M122">
        <v>15476.7338</v>
      </c>
    </row>
    <row r="123" spans="1:13" x14ac:dyDescent="0.25">
      <c r="A123">
        <v>314</v>
      </c>
      <c r="B123">
        <v>20050826</v>
      </c>
      <c r="C123">
        <v>20050907</v>
      </c>
      <c r="D123">
        <v>20050902</v>
      </c>
      <c r="E123">
        <v>16713</v>
      </c>
      <c r="F123">
        <v>9</v>
      </c>
      <c r="G123">
        <v>16</v>
      </c>
      <c r="H123">
        <v>3578.27</v>
      </c>
      <c r="I123">
        <v>2171.2941999999998</v>
      </c>
      <c r="J123" s="16">
        <v>38590</v>
      </c>
      <c r="K123">
        <v>57252.32</v>
      </c>
      <c r="L123">
        <v>34740.707199999997</v>
      </c>
      <c r="M123">
        <v>22511.612799999999</v>
      </c>
    </row>
    <row r="124" spans="1:13" x14ac:dyDescent="0.25">
      <c r="A124">
        <v>314</v>
      </c>
      <c r="B124">
        <v>20050804</v>
      </c>
      <c r="C124">
        <v>20050816</v>
      </c>
      <c r="D124">
        <v>20050811</v>
      </c>
      <c r="E124">
        <v>16741</v>
      </c>
      <c r="F124">
        <v>9</v>
      </c>
      <c r="G124">
        <v>15</v>
      </c>
      <c r="H124">
        <v>3578.27</v>
      </c>
      <c r="I124">
        <v>2171.2941999999998</v>
      </c>
      <c r="J124" s="16">
        <v>38568</v>
      </c>
      <c r="K124">
        <v>53674.05</v>
      </c>
      <c r="L124">
        <v>32569.413</v>
      </c>
      <c r="M124">
        <v>21104.636999999999</v>
      </c>
    </row>
    <row r="125" spans="1:13" x14ac:dyDescent="0.25">
      <c r="A125">
        <v>314</v>
      </c>
      <c r="B125">
        <v>20050817</v>
      </c>
      <c r="C125">
        <v>20050829</v>
      </c>
      <c r="D125">
        <v>20050824</v>
      </c>
      <c r="E125">
        <v>16929</v>
      </c>
      <c r="F125">
        <v>9</v>
      </c>
      <c r="G125">
        <v>15</v>
      </c>
      <c r="H125">
        <v>3578.27</v>
      </c>
      <c r="I125">
        <v>2171.2941999999998</v>
      </c>
      <c r="J125" s="16">
        <v>38581</v>
      </c>
      <c r="K125">
        <v>53674.05</v>
      </c>
      <c r="L125">
        <v>32569.413</v>
      </c>
      <c r="M125">
        <v>21104.636999999999</v>
      </c>
    </row>
    <row r="126" spans="1:13" x14ac:dyDescent="0.25">
      <c r="A126">
        <v>314</v>
      </c>
      <c r="B126">
        <v>20050904</v>
      </c>
      <c r="C126">
        <v>20050916</v>
      </c>
      <c r="D126">
        <v>20050911</v>
      </c>
      <c r="E126">
        <v>17055</v>
      </c>
      <c r="F126">
        <v>9</v>
      </c>
      <c r="G126">
        <v>20</v>
      </c>
      <c r="H126">
        <v>3578.27</v>
      </c>
      <c r="I126">
        <v>2171.2941999999998</v>
      </c>
      <c r="J126" s="16">
        <v>38599</v>
      </c>
      <c r="K126">
        <v>71565.399999999994</v>
      </c>
      <c r="L126">
        <v>43425.883999999998</v>
      </c>
      <c r="M126">
        <v>28139.516</v>
      </c>
    </row>
    <row r="127" spans="1:13" x14ac:dyDescent="0.25">
      <c r="A127">
        <v>314</v>
      </c>
      <c r="B127">
        <v>20050910</v>
      </c>
      <c r="C127">
        <v>20050922</v>
      </c>
      <c r="D127">
        <v>20050917</v>
      </c>
      <c r="E127">
        <v>17247</v>
      </c>
      <c r="F127">
        <v>9</v>
      </c>
      <c r="G127">
        <v>19</v>
      </c>
      <c r="H127">
        <v>3578.27</v>
      </c>
      <c r="I127">
        <v>2171.2941999999998</v>
      </c>
      <c r="J127" s="16">
        <v>38605</v>
      </c>
      <c r="K127">
        <v>67987.13</v>
      </c>
      <c r="L127">
        <v>41254.589800000002</v>
      </c>
      <c r="M127">
        <v>26732.540199999999</v>
      </c>
    </row>
    <row r="128" spans="1:13" x14ac:dyDescent="0.25">
      <c r="A128">
        <v>314</v>
      </c>
      <c r="B128">
        <v>20050919</v>
      </c>
      <c r="C128">
        <v>20051001</v>
      </c>
      <c r="D128">
        <v>20050926</v>
      </c>
      <c r="E128">
        <v>17255</v>
      </c>
      <c r="F128">
        <v>9</v>
      </c>
      <c r="G128">
        <v>10</v>
      </c>
      <c r="H128">
        <v>3578.27</v>
      </c>
      <c r="I128">
        <v>2171.2941999999998</v>
      </c>
      <c r="J128" s="16">
        <v>38614</v>
      </c>
      <c r="K128">
        <v>35782.699999999997</v>
      </c>
      <c r="L128">
        <v>21712.941999999999</v>
      </c>
      <c r="M128">
        <v>14069.758</v>
      </c>
    </row>
    <row r="129" spans="1:13" x14ac:dyDescent="0.25">
      <c r="A129">
        <v>314</v>
      </c>
      <c r="B129">
        <v>20050914</v>
      </c>
      <c r="C129">
        <v>20050926</v>
      </c>
      <c r="D129">
        <v>20050921</v>
      </c>
      <c r="E129">
        <v>17295</v>
      </c>
      <c r="F129">
        <v>9</v>
      </c>
      <c r="G129">
        <v>16</v>
      </c>
      <c r="H129">
        <v>3578.27</v>
      </c>
      <c r="I129">
        <v>2171.2941999999998</v>
      </c>
      <c r="J129" s="16">
        <v>38609</v>
      </c>
      <c r="K129">
        <v>57252.32</v>
      </c>
      <c r="L129">
        <v>34740.707199999997</v>
      </c>
      <c r="M129">
        <v>22511.612799999999</v>
      </c>
    </row>
    <row r="130" spans="1:13" x14ac:dyDescent="0.25">
      <c r="A130">
        <v>314</v>
      </c>
      <c r="B130">
        <v>20050906</v>
      </c>
      <c r="C130">
        <v>20050918</v>
      </c>
      <c r="D130">
        <v>20050913</v>
      </c>
      <c r="E130">
        <v>17308</v>
      </c>
      <c r="F130">
        <v>9</v>
      </c>
      <c r="G130">
        <v>19</v>
      </c>
      <c r="H130">
        <v>3578.27</v>
      </c>
      <c r="I130">
        <v>2171.2941999999998</v>
      </c>
      <c r="J130" s="16">
        <v>38601</v>
      </c>
      <c r="K130">
        <v>67987.13</v>
      </c>
      <c r="L130">
        <v>41254.589800000002</v>
      </c>
      <c r="M130">
        <v>26732.540199999999</v>
      </c>
    </row>
    <row r="131" spans="1:13" x14ac:dyDescent="0.25">
      <c r="A131">
        <v>314</v>
      </c>
      <c r="B131">
        <v>20050901</v>
      </c>
      <c r="C131">
        <v>20050913</v>
      </c>
      <c r="D131">
        <v>20050908</v>
      </c>
      <c r="E131">
        <v>17328</v>
      </c>
      <c r="F131">
        <v>9</v>
      </c>
      <c r="G131">
        <v>18</v>
      </c>
      <c r="H131">
        <v>3578.27</v>
      </c>
      <c r="I131">
        <v>2171.2941999999998</v>
      </c>
      <c r="J131" s="16">
        <v>38596</v>
      </c>
      <c r="K131">
        <v>64408.86</v>
      </c>
      <c r="L131">
        <v>39083.295599999998</v>
      </c>
      <c r="M131">
        <v>25325.564399999999</v>
      </c>
    </row>
    <row r="132" spans="1:13" x14ac:dyDescent="0.25">
      <c r="A132">
        <v>314</v>
      </c>
      <c r="B132">
        <v>20051012</v>
      </c>
      <c r="C132">
        <v>20051024</v>
      </c>
      <c r="D132">
        <v>20051019</v>
      </c>
      <c r="E132">
        <v>17353</v>
      </c>
      <c r="F132">
        <v>9</v>
      </c>
      <c r="G132">
        <v>3</v>
      </c>
      <c r="H132">
        <v>3578.27</v>
      </c>
      <c r="I132">
        <v>2171.2941999999998</v>
      </c>
      <c r="J132" s="16">
        <v>38637</v>
      </c>
      <c r="K132">
        <v>10734.81</v>
      </c>
      <c r="L132">
        <v>6513.8825999999999</v>
      </c>
      <c r="M132">
        <v>4220.9273999999996</v>
      </c>
    </row>
    <row r="133" spans="1:13" x14ac:dyDescent="0.25">
      <c r="A133">
        <v>314</v>
      </c>
      <c r="B133">
        <v>20051005</v>
      </c>
      <c r="C133">
        <v>20051017</v>
      </c>
      <c r="D133">
        <v>20051012</v>
      </c>
      <c r="E133">
        <v>17354</v>
      </c>
      <c r="F133">
        <v>9</v>
      </c>
      <c r="G133">
        <v>17</v>
      </c>
      <c r="H133">
        <v>3578.27</v>
      </c>
      <c r="I133">
        <v>2171.2941999999998</v>
      </c>
      <c r="J133" s="16">
        <v>38630</v>
      </c>
      <c r="K133">
        <v>60830.59</v>
      </c>
      <c r="L133">
        <v>36912.001400000001</v>
      </c>
      <c r="M133">
        <v>23918.588599999999</v>
      </c>
    </row>
    <row r="134" spans="1:13" x14ac:dyDescent="0.25">
      <c r="A134">
        <v>314</v>
      </c>
      <c r="B134">
        <v>20051026</v>
      </c>
      <c r="C134">
        <v>20051107</v>
      </c>
      <c r="D134">
        <v>20051102</v>
      </c>
      <c r="E134">
        <v>17478</v>
      </c>
      <c r="F134">
        <v>9</v>
      </c>
      <c r="G134">
        <v>1</v>
      </c>
      <c r="H134">
        <v>3578.27</v>
      </c>
      <c r="I134">
        <v>2171.2941999999998</v>
      </c>
      <c r="J134" s="16">
        <v>38651</v>
      </c>
      <c r="K134">
        <v>3578.27</v>
      </c>
      <c r="L134">
        <v>2171.2941999999998</v>
      </c>
      <c r="M134">
        <v>1406.9757999999999</v>
      </c>
    </row>
    <row r="135" spans="1:13" x14ac:dyDescent="0.25">
      <c r="A135">
        <v>314</v>
      </c>
      <c r="B135">
        <v>20051030</v>
      </c>
      <c r="C135">
        <v>20051111</v>
      </c>
      <c r="D135">
        <v>20051106</v>
      </c>
      <c r="E135">
        <v>17726</v>
      </c>
      <c r="F135">
        <v>9</v>
      </c>
      <c r="G135">
        <v>15</v>
      </c>
      <c r="H135">
        <v>3578.27</v>
      </c>
      <c r="I135">
        <v>2171.2941999999998</v>
      </c>
      <c r="J135" s="16">
        <v>38655</v>
      </c>
      <c r="K135">
        <v>53674.05</v>
      </c>
      <c r="L135">
        <v>32569.413</v>
      </c>
      <c r="M135">
        <v>21104.636999999999</v>
      </c>
    </row>
    <row r="136" spans="1:13" x14ac:dyDescent="0.25">
      <c r="A136">
        <v>314</v>
      </c>
      <c r="B136">
        <v>20051029</v>
      </c>
      <c r="C136">
        <v>20051110</v>
      </c>
      <c r="D136">
        <v>20051105</v>
      </c>
      <c r="E136">
        <v>17734</v>
      </c>
      <c r="F136">
        <v>9</v>
      </c>
      <c r="G136">
        <v>14</v>
      </c>
      <c r="H136">
        <v>3578.27</v>
      </c>
      <c r="I136">
        <v>2171.2941999999998</v>
      </c>
      <c r="J136" s="16">
        <v>38654</v>
      </c>
      <c r="K136">
        <v>50095.78</v>
      </c>
      <c r="L136">
        <v>30398.1188</v>
      </c>
      <c r="M136">
        <v>19697.661199999999</v>
      </c>
    </row>
    <row r="137" spans="1:13" x14ac:dyDescent="0.25">
      <c r="A137">
        <v>314</v>
      </c>
      <c r="B137">
        <v>20051012</v>
      </c>
      <c r="C137">
        <v>20051024</v>
      </c>
      <c r="D137">
        <v>20051019</v>
      </c>
      <c r="E137">
        <v>17910</v>
      </c>
      <c r="F137">
        <v>9</v>
      </c>
      <c r="G137">
        <v>3</v>
      </c>
      <c r="H137">
        <v>3578.27</v>
      </c>
      <c r="I137">
        <v>2171.2941999999998</v>
      </c>
      <c r="J137" s="16">
        <v>38637</v>
      </c>
      <c r="K137">
        <v>10734.81</v>
      </c>
      <c r="L137">
        <v>6513.8825999999999</v>
      </c>
      <c r="M137">
        <v>4220.9273999999996</v>
      </c>
    </row>
    <row r="138" spans="1:13" x14ac:dyDescent="0.25">
      <c r="A138">
        <v>314</v>
      </c>
      <c r="B138">
        <v>20051030</v>
      </c>
      <c r="C138">
        <v>20051111</v>
      </c>
      <c r="D138">
        <v>20051106</v>
      </c>
      <c r="E138">
        <v>17913</v>
      </c>
      <c r="F138">
        <v>9</v>
      </c>
      <c r="G138">
        <v>8</v>
      </c>
      <c r="H138">
        <v>3578.27</v>
      </c>
      <c r="I138">
        <v>2171.2941999999998</v>
      </c>
      <c r="J138" s="16">
        <v>38655</v>
      </c>
      <c r="K138">
        <v>28626.16</v>
      </c>
      <c r="L138">
        <v>17370.353599999999</v>
      </c>
      <c r="M138">
        <v>11255.806399999999</v>
      </c>
    </row>
    <row r="139" spans="1:13" x14ac:dyDescent="0.25">
      <c r="A139">
        <v>314</v>
      </c>
      <c r="B139">
        <v>20051006</v>
      </c>
      <c r="C139">
        <v>20051018</v>
      </c>
      <c r="D139">
        <v>20051013</v>
      </c>
      <c r="E139">
        <v>17920</v>
      </c>
      <c r="F139">
        <v>9</v>
      </c>
      <c r="G139">
        <v>19</v>
      </c>
      <c r="H139">
        <v>3578.27</v>
      </c>
      <c r="I139">
        <v>2171.2941999999998</v>
      </c>
      <c r="J139" s="16">
        <v>38631</v>
      </c>
      <c r="K139">
        <v>67987.13</v>
      </c>
      <c r="L139">
        <v>41254.589800000002</v>
      </c>
      <c r="M139">
        <v>26732.540199999999</v>
      </c>
    </row>
    <row r="140" spans="1:13" x14ac:dyDescent="0.25">
      <c r="A140">
        <v>314</v>
      </c>
      <c r="B140">
        <v>20051005</v>
      </c>
      <c r="C140">
        <v>20051017</v>
      </c>
      <c r="D140">
        <v>20051012</v>
      </c>
      <c r="E140">
        <v>18188</v>
      </c>
      <c r="F140">
        <v>9</v>
      </c>
      <c r="G140">
        <v>3</v>
      </c>
      <c r="H140">
        <v>3578.27</v>
      </c>
      <c r="I140">
        <v>2171.2941999999998</v>
      </c>
      <c r="J140" s="16">
        <v>38630</v>
      </c>
      <c r="K140">
        <v>10734.81</v>
      </c>
      <c r="L140">
        <v>6513.8825999999999</v>
      </c>
      <c r="M140">
        <v>4220.9273999999996</v>
      </c>
    </row>
    <row r="141" spans="1:13" x14ac:dyDescent="0.25">
      <c r="A141">
        <v>314</v>
      </c>
      <c r="B141">
        <v>20051111</v>
      </c>
      <c r="C141">
        <v>20051123</v>
      </c>
      <c r="D141">
        <v>20051118</v>
      </c>
      <c r="E141">
        <v>18196</v>
      </c>
      <c r="F141">
        <v>9</v>
      </c>
      <c r="G141">
        <v>18</v>
      </c>
      <c r="H141">
        <v>3578.27</v>
      </c>
      <c r="I141">
        <v>2171.2941999999998</v>
      </c>
      <c r="J141" s="16">
        <v>38667</v>
      </c>
      <c r="K141">
        <v>64408.86</v>
      </c>
      <c r="L141">
        <v>39083.295599999998</v>
      </c>
      <c r="M141">
        <v>25325.564399999999</v>
      </c>
    </row>
    <row r="142" spans="1:13" x14ac:dyDescent="0.25">
      <c r="A142">
        <v>314</v>
      </c>
      <c r="B142">
        <v>20051108</v>
      </c>
      <c r="C142">
        <v>20051120</v>
      </c>
      <c r="D142">
        <v>20051115</v>
      </c>
      <c r="E142">
        <v>18205</v>
      </c>
      <c r="F142">
        <v>9</v>
      </c>
      <c r="G142">
        <v>4</v>
      </c>
      <c r="H142">
        <v>3578.27</v>
      </c>
      <c r="I142">
        <v>2171.2941999999998</v>
      </c>
      <c r="J142" s="16">
        <v>38664</v>
      </c>
      <c r="K142">
        <v>14313.08</v>
      </c>
      <c r="L142">
        <v>8685.1767999999993</v>
      </c>
      <c r="M142">
        <v>5627.9031999999997</v>
      </c>
    </row>
    <row r="143" spans="1:13" x14ac:dyDescent="0.25">
      <c r="A143">
        <v>314</v>
      </c>
      <c r="B143">
        <v>20051126</v>
      </c>
      <c r="C143">
        <v>20051208</v>
      </c>
      <c r="D143">
        <v>20051203</v>
      </c>
      <c r="E143">
        <v>18239</v>
      </c>
      <c r="F143">
        <v>9</v>
      </c>
      <c r="G143">
        <v>15</v>
      </c>
      <c r="H143">
        <v>3578.27</v>
      </c>
      <c r="I143">
        <v>2171.2941999999998</v>
      </c>
      <c r="J143" s="16">
        <v>38682</v>
      </c>
      <c r="K143">
        <v>53674.05</v>
      </c>
      <c r="L143">
        <v>32569.413</v>
      </c>
      <c r="M143">
        <v>21104.636999999999</v>
      </c>
    </row>
    <row r="144" spans="1:13" x14ac:dyDescent="0.25">
      <c r="A144">
        <v>314</v>
      </c>
      <c r="B144">
        <v>20051130</v>
      </c>
      <c r="C144">
        <v>20051212</v>
      </c>
      <c r="D144">
        <v>20051207</v>
      </c>
      <c r="E144">
        <v>18242</v>
      </c>
      <c r="F144">
        <v>9</v>
      </c>
      <c r="G144">
        <v>12</v>
      </c>
      <c r="H144">
        <v>3578.27</v>
      </c>
      <c r="I144">
        <v>2171.2941999999998</v>
      </c>
      <c r="J144" s="16">
        <v>38686</v>
      </c>
      <c r="K144">
        <v>42939.24</v>
      </c>
      <c r="L144">
        <v>26055.5304</v>
      </c>
      <c r="M144">
        <v>16883.709599999998</v>
      </c>
    </row>
    <row r="145" spans="1:13" x14ac:dyDescent="0.25">
      <c r="A145">
        <v>314</v>
      </c>
      <c r="B145">
        <v>20051106</v>
      </c>
      <c r="C145">
        <v>20051118</v>
      </c>
      <c r="D145">
        <v>20051113</v>
      </c>
      <c r="E145">
        <v>18243</v>
      </c>
      <c r="F145">
        <v>9</v>
      </c>
      <c r="G145">
        <v>12</v>
      </c>
      <c r="H145">
        <v>3578.27</v>
      </c>
      <c r="I145">
        <v>2171.2941999999998</v>
      </c>
      <c r="J145" s="16">
        <v>38662</v>
      </c>
      <c r="K145">
        <v>42939.24</v>
      </c>
      <c r="L145">
        <v>26055.5304</v>
      </c>
      <c r="M145">
        <v>16883.709599999998</v>
      </c>
    </row>
    <row r="146" spans="1:13" x14ac:dyDescent="0.25">
      <c r="A146">
        <v>314</v>
      </c>
      <c r="B146">
        <v>20051123</v>
      </c>
      <c r="C146">
        <v>20051205</v>
      </c>
      <c r="D146">
        <v>20051130</v>
      </c>
      <c r="E146">
        <v>18260</v>
      </c>
      <c r="F146">
        <v>9</v>
      </c>
      <c r="G146">
        <v>17</v>
      </c>
      <c r="H146">
        <v>3578.27</v>
      </c>
      <c r="I146">
        <v>2171.2941999999998</v>
      </c>
      <c r="J146" s="16">
        <v>38679</v>
      </c>
      <c r="K146">
        <v>60830.59</v>
      </c>
      <c r="L146">
        <v>36912.001400000001</v>
      </c>
      <c r="M146">
        <v>23918.588599999999</v>
      </c>
    </row>
    <row r="147" spans="1:13" x14ac:dyDescent="0.25">
      <c r="A147">
        <v>314</v>
      </c>
      <c r="B147">
        <v>20051216</v>
      </c>
      <c r="C147">
        <v>20051228</v>
      </c>
      <c r="D147">
        <v>20051223</v>
      </c>
      <c r="E147">
        <v>18277</v>
      </c>
      <c r="F147">
        <v>9</v>
      </c>
      <c r="G147">
        <v>1</v>
      </c>
      <c r="H147">
        <v>3578.27</v>
      </c>
      <c r="I147">
        <v>2171.2941999999998</v>
      </c>
      <c r="J147" s="16">
        <v>38702</v>
      </c>
      <c r="K147">
        <v>3578.27</v>
      </c>
      <c r="L147">
        <v>2171.2941999999998</v>
      </c>
      <c r="M147">
        <v>1406.9757999999999</v>
      </c>
    </row>
    <row r="148" spans="1:13" x14ac:dyDescent="0.25">
      <c r="A148">
        <v>314</v>
      </c>
      <c r="B148">
        <v>20051208</v>
      </c>
      <c r="C148">
        <v>20051220</v>
      </c>
      <c r="D148">
        <v>20051215</v>
      </c>
      <c r="E148">
        <v>18288</v>
      </c>
      <c r="F148">
        <v>9</v>
      </c>
      <c r="G148">
        <v>4</v>
      </c>
      <c r="H148">
        <v>3578.27</v>
      </c>
      <c r="I148">
        <v>2171.2941999999998</v>
      </c>
      <c r="J148" s="16">
        <v>38694</v>
      </c>
      <c r="K148">
        <v>14313.08</v>
      </c>
      <c r="L148">
        <v>8685.1767999999993</v>
      </c>
      <c r="M148">
        <v>5627.9031999999997</v>
      </c>
    </row>
    <row r="149" spans="1:13" x14ac:dyDescent="0.25">
      <c r="A149">
        <v>314</v>
      </c>
      <c r="B149">
        <v>20051211</v>
      </c>
      <c r="C149">
        <v>20051223</v>
      </c>
      <c r="D149">
        <v>20051218</v>
      </c>
      <c r="E149">
        <v>18296</v>
      </c>
      <c r="F149">
        <v>9</v>
      </c>
      <c r="G149">
        <v>2</v>
      </c>
      <c r="H149">
        <v>3578.27</v>
      </c>
      <c r="I149">
        <v>2171.2941999999998</v>
      </c>
      <c r="J149" s="16">
        <v>38697</v>
      </c>
      <c r="K149">
        <v>7156.54</v>
      </c>
      <c r="L149">
        <v>4342.5883999999996</v>
      </c>
      <c r="M149">
        <v>2813.9515999999999</v>
      </c>
    </row>
    <row r="150" spans="1:13" x14ac:dyDescent="0.25">
      <c r="A150">
        <v>314</v>
      </c>
      <c r="B150">
        <v>20051207</v>
      </c>
      <c r="C150">
        <v>20051219</v>
      </c>
      <c r="D150">
        <v>20051214</v>
      </c>
      <c r="E150">
        <v>18334</v>
      </c>
      <c r="F150">
        <v>9</v>
      </c>
      <c r="G150">
        <v>12</v>
      </c>
      <c r="H150">
        <v>3578.27</v>
      </c>
      <c r="I150">
        <v>2171.2941999999998</v>
      </c>
      <c r="J150" s="16">
        <v>38693</v>
      </c>
      <c r="K150">
        <v>42939.24</v>
      </c>
      <c r="L150">
        <v>26055.5304</v>
      </c>
      <c r="M150">
        <v>16883.709599999998</v>
      </c>
    </row>
    <row r="151" spans="1:13" x14ac:dyDescent="0.25">
      <c r="A151">
        <v>314</v>
      </c>
      <c r="B151">
        <v>20051206</v>
      </c>
      <c r="C151">
        <v>20051218</v>
      </c>
      <c r="D151">
        <v>20051213</v>
      </c>
      <c r="E151">
        <v>18335</v>
      </c>
      <c r="F151">
        <v>9</v>
      </c>
      <c r="G151">
        <v>4</v>
      </c>
      <c r="H151">
        <v>3578.27</v>
      </c>
      <c r="I151">
        <v>2171.2941999999998</v>
      </c>
      <c r="J151" s="16">
        <v>38692</v>
      </c>
      <c r="K151">
        <v>14313.08</v>
      </c>
      <c r="L151">
        <v>8685.1767999999993</v>
      </c>
      <c r="M151">
        <v>5627.9031999999997</v>
      </c>
    </row>
    <row r="152" spans="1:13" x14ac:dyDescent="0.25">
      <c r="A152">
        <v>314</v>
      </c>
      <c r="B152">
        <v>20051204</v>
      </c>
      <c r="C152">
        <v>20051216</v>
      </c>
      <c r="D152">
        <v>20051211</v>
      </c>
      <c r="E152">
        <v>18337</v>
      </c>
      <c r="F152">
        <v>9</v>
      </c>
      <c r="G152">
        <v>5</v>
      </c>
      <c r="H152">
        <v>3578.27</v>
      </c>
      <c r="I152">
        <v>2171.2941999999998</v>
      </c>
      <c r="J152" s="16">
        <v>38690</v>
      </c>
      <c r="K152">
        <v>17891.349999999999</v>
      </c>
      <c r="L152">
        <v>10856.471</v>
      </c>
      <c r="M152">
        <v>7034.8789999999999</v>
      </c>
    </row>
    <row r="153" spans="1:13" x14ac:dyDescent="0.25">
      <c r="A153">
        <v>314</v>
      </c>
      <c r="B153">
        <v>20051221</v>
      </c>
      <c r="C153">
        <v>20060102</v>
      </c>
      <c r="D153">
        <v>20051228</v>
      </c>
      <c r="E153">
        <v>18458</v>
      </c>
      <c r="F153">
        <v>9</v>
      </c>
      <c r="G153">
        <v>10</v>
      </c>
      <c r="H153">
        <v>3578.27</v>
      </c>
      <c r="I153">
        <v>2171.2941999999998</v>
      </c>
      <c r="J153" s="16">
        <v>38707</v>
      </c>
      <c r="K153">
        <v>35782.699999999997</v>
      </c>
      <c r="L153">
        <v>21712.941999999999</v>
      </c>
      <c r="M153">
        <v>14069.758</v>
      </c>
    </row>
    <row r="154" spans="1:13" x14ac:dyDescent="0.25">
      <c r="A154">
        <v>314</v>
      </c>
      <c r="B154">
        <v>20051205</v>
      </c>
      <c r="C154">
        <v>20051217</v>
      </c>
      <c r="D154">
        <v>20051212</v>
      </c>
      <c r="E154">
        <v>18465</v>
      </c>
      <c r="F154">
        <v>9</v>
      </c>
      <c r="G154">
        <v>9</v>
      </c>
      <c r="H154">
        <v>3578.27</v>
      </c>
      <c r="I154">
        <v>2171.2941999999998</v>
      </c>
      <c r="J154" s="16">
        <v>38691</v>
      </c>
      <c r="K154">
        <v>32204.43</v>
      </c>
      <c r="L154">
        <v>19541.647799999999</v>
      </c>
      <c r="M154">
        <v>12662.7822</v>
      </c>
    </row>
    <row r="155" spans="1:13" x14ac:dyDescent="0.25">
      <c r="A155">
        <v>314</v>
      </c>
      <c r="B155">
        <v>20051222</v>
      </c>
      <c r="C155">
        <v>20060103</v>
      </c>
      <c r="D155">
        <v>20051229</v>
      </c>
      <c r="E155">
        <v>18482</v>
      </c>
      <c r="F155">
        <v>9</v>
      </c>
      <c r="G155">
        <v>9</v>
      </c>
      <c r="H155">
        <v>3578.27</v>
      </c>
      <c r="I155">
        <v>2171.2941999999998</v>
      </c>
      <c r="J155" s="16">
        <v>38708</v>
      </c>
      <c r="K155">
        <v>32204.43</v>
      </c>
      <c r="L155">
        <v>19541.647799999999</v>
      </c>
      <c r="M155">
        <v>12662.7822</v>
      </c>
    </row>
    <row r="156" spans="1:13" x14ac:dyDescent="0.25">
      <c r="A156">
        <v>314</v>
      </c>
      <c r="B156">
        <v>20051213</v>
      </c>
      <c r="C156">
        <v>20051225</v>
      </c>
      <c r="D156">
        <v>20051220</v>
      </c>
      <c r="E156">
        <v>18696</v>
      </c>
      <c r="F156">
        <v>9</v>
      </c>
      <c r="G156">
        <v>3</v>
      </c>
      <c r="H156">
        <v>3578.27</v>
      </c>
      <c r="I156">
        <v>2171.2941999999998</v>
      </c>
      <c r="J156" s="16">
        <v>38699</v>
      </c>
      <c r="K156">
        <v>10734.81</v>
      </c>
      <c r="L156">
        <v>6513.8825999999999</v>
      </c>
      <c r="M156">
        <v>4220.9273999999996</v>
      </c>
    </row>
    <row r="157" spans="1:13" x14ac:dyDescent="0.25">
      <c r="A157">
        <v>314</v>
      </c>
      <c r="B157">
        <v>20051225</v>
      </c>
      <c r="C157">
        <v>20060106</v>
      </c>
      <c r="D157">
        <v>20060101</v>
      </c>
      <c r="E157">
        <v>18698</v>
      </c>
      <c r="F157">
        <v>9</v>
      </c>
      <c r="G157">
        <v>3</v>
      </c>
      <c r="H157">
        <v>3578.27</v>
      </c>
      <c r="I157">
        <v>2171.2941999999998</v>
      </c>
      <c r="J157" s="16">
        <v>38711</v>
      </c>
      <c r="K157">
        <v>10734.81</v>
      </c>
      <c r="L157">
        <v>6513.8825999999999</v>
      </c>
      <c r="M157">
        <v>4220.9273999999996</v>
      </c>
    </row>
    <row r="158" spans="1:13" x14ac:dyDescent="0.25">
      <c r="A158">
        <v>314</v>
      </c>
      <c r="B158">
        <v>20051230</v>
      </c>
      <c r="C158">
        <v>20060111</v>
      </c>
      <c r="D158">
        <v>20060106</v>
      </c>
      <c r="E158">
        <v>18702</v>
      </c>
      <c r="F158">
        <v>9</v>
      </c>
      <c r="G158">
        <v>19</v>
      </c>
      <c r="H158">
        <v>3578.27</v>
      </c>
      <c r="I158">
        <v>2171.2941999999998</v>
      </c>
      <c r="J158" s="16">
        <v>38716</v>
      </c>
      <c r="K158">
        <v>67987.13</v>
      </c>
      <c r="L158">
        <v>41254.589800000002</v>
      </c>
      <c r="M158">
        <v>26732.540199999999</v>
      </c>
    </row>
    <row r="159" spans="1:13" x14ac:dyDescent="0.25">
      <c r="A159">
        <v>312</v>
      </c>
      <c r="B159">
        <v>20050723</v>
      </c>
      <c r="C159">
        <v>20050804</v>
      </c>
      <c r="D159">
        <v>20050730</v>
      </c>
      <c r="E159">
        <v>16345</v>
      </c>
      <c r="F159">
        <v>9</v>
      </c>
      <c r="G159">
        <v>6</v>
      </c>
      <c r="H159">
        <v>3578.27</v>
      </c>
      <c r="I159">
        <v>2171.2941999999998</v>
      </c>
      <c r="J159" s="16">
        <v>38556</v>
      </c>
      <c r="K159">
        <v>21469.62</v>
      </c>
      <c r="L159">
        <v>13027.7652</v>
      </c>
      <c r="M159">
        <v>8441.8547999999992</v>
      </c>
    </row>
    <row r="160" spans="1:13" x14ac:dyDescent="0.25">
      <c r="A160">
        <v>312</v>
      </c>
      <c r="B160">
        <v>20050721</v>
      </c>
      <c r="C160">
        <v>20050802</v>
      </c>
      <c r="D160">
        <v>20050728</v>
      </c>
      <c r="E160">
        <v>16495</v>
      </c>
      <c r="F160">
        <v>9</v>
      </c>
      <c r="G160">
        <v>8</v>
      </c>
      <c r="H160">
        <v>3578.27</v>
      </c>
      <c r="I160">
        <v>2171.2941999999998</v>
      </c>
      <c r="J160" s="16">
        <v>38554</v>
      </c>
      <c r="K160">
        <v>28626.16</v>
      </c>
      <c r="L160">
        <v>17370.353599999999</v>
      </c>
      <c r="M160">
        <v>11255.806399999999</v>
      </c>
    </row>
    <row r="161" spans="1:13" x14ac:dyDescent="0.25">
      <c r="A161">
        <v>312</v>
      </c>
      <c r="B161">
        <v>20050721</v>
      </c>
      <c r="C161">
        <v>20050802</v>
      </c>
      <c r="D161">
        <v>20050728</v>
      </c>
      <c r="E161">
        <v>16516</v>
      </c>
      <c r="F161">
        <v>9</v>
      </c>
      <c r="G161">
        <v>5</v>
      </c>
      <c r="H161">
        <v>3578.27</v>
      </c>
      <c r="I161">
        <v>2171.2941999999998</v>
      </c>
      <c r="J161" s="16">
        <v>38554</v>
      </c>
      <c r="K161">
        <v>17891.349999999999</v>
      </c>
      <c r="L161">
        <v>10856.471</v>
      </c>
      <c r="M161">
        <v>7034.8789999999999</v>
      </c>
    </row>
    <row r="162" spans="1:13" x14ac:dyDescent="0.25">
      <c r="A162">
        <v>312</v>
      </c>
      <c r="B162">
        <v>20050725</v>
      </c>
      <c r="C162">
        <v>20050806</v>
      </c>
      <c r="D162">
        <v>20050801</v>
      </c>
      <c r="E162">
        <v>16523</v>
      </c>
      <c r="F162">
        <v>9</v>
      </c>
      <c r="G162">
        <v>19</v>
      </c>
      <c r="H162">
        <v>3578.27</v>
      </c>
      <c r="I162">
        <v>2171.2941999999998</v>
      </c>
      <c r="J162" s="16">
        <v>38558</v>
      </c>
      <c r="K162">
        <v>67987.13</v>
      </c>
      <c r="L162">
        <v>41254.589800000002</v>
      </c>
      <c r="M162">
        <v>26732.540199999999</v>
      </c>
    </row>
    <row r="163" spans="1:13" x14ac:dyDescent="0.25">
      <c r="A163">
        <v>312</v>
      </c>
      <c r="B163">
        <v>20050719</v>
      </c>
      <c r="C163">
        <v>20050731</v>
      </c>
      <c r="D163">
        <v>20050726</v>
      </c>
      <c r="E163">
        <v>16524</v>
      </c>
      <c r="F163">
        <v>9</v>
      </c>
      <c r="G163">
        <v>11</v>
      </c>
      <c r="H163">
        <v>3578.27</v>
      </c>
      <c r="I163">
        <v>2171.2941999999998</v>
      </c>
      <c r="J163" s="16">
        <v>38552</v>
      </c>
      <c r="K163">
        <v>39360.97</v>
      </c>
      <c r="L163">
        <v>23884.236199999999</v>
      </c>
      <c r="M163">
        <v>15476.7338</v>
      </c>
    </row>
    <row r="164" spans="1:13" x14ac:dyDescent="0.25">
      <c r="A164">
        <v>312</v>
      </c>
      <c r="B164">
        <v>20050711</v>
      </c>
      <c r="C164">
        <v>20050723</v>
      </c>
      <c r="D164">
        <v>20050718</v>
      </c>
      <c r="E164">
        <v>16527</v>
      </c>
      <c r="F164">
        <v>9</v>
      </c>
      <c r="G164">
        <v>11</v>
      </c>
      <c r="H164">
        <v>3578.27</v>
      </c>
      <c r="I164">
        <v>2171.2941999999998</v>
      </c>
      <c r="J164" s="16">
        <v>38544</v>
      </c>
      <c r="K164">
        <v>39360.97</v>
      </c>
      <c r="L164">
        <v>23884.236199999999</v>
      </c>
      <c r="M164">
        <v>15476.7338</v>
      </c>
    </row>
    <row r="165" spans="1:13" x14ac:dyDescent="0.25">
      <c r="A165">
        <v>312</v>
      </c>
      <c r="B165">
        <v>20050727</v>
      </c>
      <c r="C165">
        <v>20050808</v>
      </c>
      <c r="D165">
        <v>20050803</v>
      </c>
      <c r="E165">
        <v>16528</v>
      </c>
      <c r="F165">
        <v>9</v>
      </c>
      <c r="G165">
        <v>17</v>
      </c>
      <c r="H165">
        <v>3578.27</v>
      </c>
      <c r="I165">
        <v>2171.2941999999998</v>
      </c>
      <c r="J165" s="16">
        <v>38560</v>
      </c>
      <c r="K165">
        <v>60830.59</v>
      </c>
      <c r="L165">
        <v>36912.001400000001</v>
      </c>
      <c r="M165">
        <v>23918.588599999999</v>
      </c>
    </row>
    <row r="166" spans="1:13" x14ac:dyDescent="0.25">
      <c r="A166">
        <v>312</v>
      </c>
      <c r="B166">
        <v>20050713</v>
      </c>
      <c r="C166">
        <v>20050725</v>
      </c>
      <c r="D166">
        <v>20050720</v>
      </c>
      <c r="E166">
        <v>16616</v>
      </c>
      <c r="F166">
        <v>9</v>
      </c>
      <c r="G166">
        <v>7</v>
      </c>
      <c r="H166">
        <v>3578.27</v>
      </c>
      <c r="I166">
        <v>2171.2941999999998</v>
      </c>
      <c r="J166" s="16">
        <v>38546</v>
      </c>
      <c r="K166">
        <v>25047.89</v>
      </c>
      <c r="L166">
        <v>15199.0594</v>
      </c>
      <c r="M166">
        <v>9848.8305999999993</v>
      </c>
    </row>
    <row r="167" spans="1:13" x14ac:dyDescent="0.25">
      <c r="A167">
        <v>312</v>
      </c>
      <c r="B167">
        <v>20050721</v>
      </c>
      <c r="C167">
        <v>20050802</v>
      </c>
      <c r="D167">
        <v>20050728</v>
      </c>
      <c r="E167">
        <v>16620</v>
      </c>
      <c r="F167">
        <v>9</v>
      </c>
      <c r="G167">
        <v>5</v>
      </c>
      <c r="H167">
        <v>3578.27</v>
      </c>
      <c r="I167">
        <v>2171.2941999999998</v>
      </c>
      <c r="J167" s="16">
        <v>38554</v>
      </c>
      <c r="K167">
        <v>17891.349999999999</v>
      </c>
      <c r="L167">
        <v>10856.471</v>
      </c>
      <c r="M167">
        <v>7034.8789999999999</v>
      </c>
    </row>
    <row r="168" spans="1:13" x14ac:dyDescent="0.25">
      <c r="A168">
        <v>312</v>
      </c>
      <c r="B168">
        <v>20050722</v>
      </c>
      <c r="C168">
        <v>20050803</v>
      </c>
      <c r="D168">
        <v>20050729</v>
      </c>
      <c r="E168">
        <v>16623</v>
      </c>
      <c r="F168">
        <v>9</v>
      </c>
      <c r="G168">
        <v>1</v>
      </c>
      <c r="H168">
        <v>3578.27</v>
      </c>
      <c r="I168">
        <v>2171.2941999999998</v>
      </c>
      <c r="J168" s="16">
        <v>38555</v>
      </c>
      <c r="K168">
        <v>3578.27</v>
      </c>
      <c r="L168">
        <v>2171.2941999999998</v>
      </c>
      <c r="M168">
        <v>1406.9757999999999</v>
      </c>
    </row>
    <row r="169" spans="1:13" x14ac:dyDescent="0.25">
      <c r="A169">
        <v>312</v>
      </c>
      <c r="B169">
        <v>20050731</v>
      </c>
      <c r="C169">
        <v>20050812</v>
      </c>
      <c r="D169">
        <v>20050807</v>
      </c>
      <c r="E169">
        <v>16630</v>
      </c>
      <c r="F169">
        <v>9</v>
      </c>
      <c r="G169">
        <v>8</v>
      </c>
      <c r="H169">
        <v>3578.27</v>
      </c>
      <c r="I169">
        <v>2171.2941999999998</v>
      </c>
      <c r="J169" s="16">
        <v>38564</v>
      </c>
      <c r="K169">
        <v>28626.16</v>
      </c>
      <c r="L169">
        <v>17370.353599999999</v>
      </c>
      <c r="M169">
        <v>11255.806399999999</v>
      </c>
    </row>
    <row r="170" spans="1:13" x14ac:dyDescent="0.25">
      <c r="A170">
        <v>312</v>
      </c>
      <c r="B170">
        <v>20050723</v>
      </c>
      <c r="C170">
        <v>20050804</v>
      </c>
      <c r="D170">
        <v>20050730</v>
      </c>
      <c r="E170">
        <v>16636</v>
      </c>
      <c r="F170">
        <v>9</v>
      </c>
      <c r="G170">
        <v>5</v>
      </c>
      <c r="H170">
        <v>3578.27</v>
      </c>
      <c r="I170">
        <v>2171.2941999999998</v>
      </c>
      <c r="J170" s="16">
        <v>38556</v>
      </c>
      <c r="K170">
        <v>17891.349999999999</v>
      </c>
      <c r="L170">
        <v>10856.471</v>
      </c>
      <c r="M170">
        <v>7034.8789999999999</v>
      </c>
    </row>
    <row r="171" spans="1:13" x14ac:dyDescent="0.25">
      <c r="A171">
        <v>312</v>
      </c>
      <c r="B171">
        <v>20050807</v>
      </c>
      <c r="C171">
        <v>20050819</v>
      </c>
      <c r="D171">
        <v>20050814</v>
      </c>
      <c r="E171">
        <v>16639</v>
      </c>
      <c r="F171">
        <v>9</v>
      </c>
      <c r="G171">
        <v>7</v>
      </c>
      <c r="H171">
        <v>3578.27</v>
      </c>
      <c r="I171">
        <v>2171.2941999999998</v>
      </c>
      <c r="J171" s="16">
        <v>38571</v>
      </c>
      <c r="K171">
        <v>25047.89</v>
      </c>
      <c r="L171">
        <v>15199.0594</v>
      </c>
      <c r="M171">
        <v>9848.8305999999993</v>
      </c>
    </row>
    <row r="172" spans="1:13" x14ac:dyDescent="0.25">
      <c r="A172">
        <v>312</v>
      </c>
      <c r="B172">
        <v>20050809</v>
      </c>
      <c r="C172">
        <v>20050821</v>
      </c>
      <c r="D172">
        <v>20050816</v>
      </c>
      <c r="E172">
        <v>16658</v>
      </c>
      <c r="F172">
        <v>9</v>
      </c>
      <c r="G172">
        <v>5</v>
      </c>
      <c r="H172">
        <v>3578.27</v>
      </c>
      <c r="I172">
        <v>2171.2941999999998</v>
      </c>
      <c r="J172" s="16">
        <v>38573</v>
      </c>
      <c r="K172">
        <v>17891.349999999999</v>
      </c>
      <c r="L172">
        <v>10856.471</v>
      </c>
      <c r="M172">
        <v>7034.8789999999999</v>
      </c>
    </row>
    <row r="173" spans="1:13" x14ac:dyDescent="0.25">
      <c r="A173">
        <v>312</v>
      </c>
      <c r="B173">
        <v>20050805</v>
      </c>
      <c r="C173">
        <v>20050817</v>
      </c>
      <c r="D173">
        <v>20050812</v>
      </c>
      <c r="E173">
        <v>16659</v>
      </c>
      <c r="F173">
        <v>9</v>
      </c>
      <c r="G173">
        <v>15</v>
      </c>
      <c r="H173">
        <v>3578.27</v>
      </c>
      <c r="I173">
        <v>2171.2941999999998</v>
      </c>
      <c r="J173" s="16">
        <v>38569</v>
      </c>
      <c r="K173">
        <v>53674.05</v>
      </c>
      <c r="L173">
        <v>32569.413</v>
      </c>
      <c r="M173">
        <v>21104.636999999999</v>
      </c>
    </row>
    <row r="174" spans="1:13" x14ac:dyDescent="0.25">
      <c r="A174">
        <v>312</v>
      </c>
      <c r="B174">
        <v>20050812</v>
      </c>
      <c r="C174">
        <v>20050824</v>
      </c>
      <c r="D174">
        <v>20050819</v>
      </c>
      <c r="E174">
        <v>16703</v>
      </c>
      <c r="F174">
        <v>9</v>
      </c>
      <c r="G174">
        <v>6</v>
      </c>
      <c r="H174">
        <v>3578.27</v>
      </c>
      <c r="I174">
        <v>2171.2941999999998</v>
      </c>
      <c r="J174" s="16">
        <v>38576</v>
      </c>
      <c r="K174">
        <v>21469.62</v>
      </c>
      <c r="L174">
        <v>13027.7652</v>
      </c>
      <c r="M174">
        <v>8441.8547999999992</v>
      </c>
    </row>
    <row r="175" spans="1:13" x14ac:dyDescent="0.25">
      <c r="A175">
        <v>312</v>
      </c>
      <c r="B175">
        <v>20050824</v>
      </c>
      <c r="C175">
        <v>20050905</v>
      </c>
      <c r="D175">
        <v>20050831</v>
      </c>
      <c r="E175">
        <v>16707</v>
      </c>
      <c r="F175">
        <v>9</v>
      </c>
      <c r="G175">
        <v>8</v>
      </c>
      <c r="H175">
        <v>3578.27</v>
      </c>
      <c r="I175">
        <v>2171.2941999999998</v>
      </c>
      <c r="J175" s="16">
        <v>38588</v>
      </c>
      <c r="K175">
        <v>28626.16</v>
      </c>
      <c r="L175">
        <v>17370.353599999999</v>
      </c>
      <c r="M175">
        <v>11255.806399999999</v>
      </c>
    </row>
    <row r="176" spans="1:13" x14ac:dyDescent="0.25">
      <c r="A176">
        <v>312</v>
      </c>
      <c r="B176">
        <v>20050810</v>
      </c>
      <c r="C176">
        <v>20050822</v>
      </c>
      <c r="D176">
        <v>20050817</v>
      </c>
      <c r="E176">
        <v>16745</v>
      </c>
      <c r="F176">
        <v>9</v>
      </c>
      <c r="G176">
        <v>3</v>
      </c>
      <c r="H176">
        <v>3578.27</v>
      </c>
      <c r="I176">
        <v>2171.2941999999998</v>
      </c>
      <c r="J176" s="16">
        <v>38574</v>
      </c>
      <c r="K176">
        <v>10734.81</v>
      </c>
      <c r="L176">
        <v>6513.8825999999999</v>
      </c>
      <c r="M176">
        <v>4220.9273999999996</v>
      </c>
    </row>
    <row r="177" spans="1:13" x14ac:dyDescent="0.25">
      <c r="A177">
        <v>312</v>
      </c>
      <c r="B177">
        <v>20050820</v>
      </c>
      <c r="C177">
        <v>20050901</v>
      </c>
      <c r="D177">
        <v>20050827</v>
      </c>
      <c r="E177">
        <v>16928</v>
      </c>
      <c r="F177">
        <v>9</v>
      </c>
      <c r="G177">
        <v>14</v>
      </c>
      <c r="H177">
        <v>3578.27</v>
      </c>
      <c r="I177">
        <v>2171.2941999999998</v>
      </c>
      <c r="J177" s="16">
        <v>38584</v>
      </c>
      <c r="K177">
        <v>50095.78</v>
      </c>
      <c r="L177">
        <v>30398.1188</v>
      </c>
      <c r="M177">
        <v>19697.661199999999</v>
      </c>
    </row>
    <row r="178" spans="1:13" x14ac:dyDescent="0.25">
      <c r="A178">
        <v>312</v>
      </c>
      <c r="B178">
        <v>20050805</v>
      </c>
      <c r="C178">
        <v>20050817</v>
      </c>
      <c r="D178">
        <v>20050812</v>
      </c>
      <c r="E178">
        <v>17047</v>
      </c>
      <c r="F178">
        <v>9</v>
      </c>
      <c r="G178">
        <v>3</v>
      </c>
      <c r="H178">
        <v>3578.27</v>
      </c>
      <c r="I178">
        <v>2171.2941999999998</v>
      </c>
      <c r="J178" s="16">
        <v>38569</v>
      </c>
      <c r="K178">
        <v>10734.81</v>
      </c>
      <c r="L178">
        <v>6513.8825999999999</v>
      </c>
      <c r="M178">
        <v>4220.9273999999996</v>
      </c>
    </row>
    <row r="179" spans="1:13" x14ac:dyDescent="0.25">
      <c r="A179">
        <v>312</v>
      </c>
      <c r="B179">
        <v>20050823</v>
      </c>
      <c r="C179">
        <v>20050904</v>
      </c>
      <c r="D179">
        <v>20050830</v>
      </c>
      <c r="E179">
        <v>17048</v>
      </c>
      <c r="F179">
        <v>9</v>
      </c>
      <c r="G179">
        <v>8</v>
      </c>
      <c r="H179">
        <v>3578.27</v>
      </c>
      <c r="I179">
        <v>2171.2941999999998</v>
      </c>
      <c r="J179" s="16">
        <v>38587</v>
      </c>
      <c r="K179">
        <v>28626.16</v>
      </c>
      <c r="L179">
        <v>17370.353599999999</v>
      </c>
      <c r="M179">
        <v>11255.806399999999</v>
      </c>
    </row>
    <row r="180" spans="1:13" x14ac:dyDescent="0.25">
      <c r="A180">
        <v>312</v>
      </c>
      <c r="B180">
        <v>20050902</v>
      </c>
      <c r="C180">
        <v>20050914</v>
      </c>
      <c r="D180">
        <v>20050909</v>
      </c>
      <c r="E180">
        <v>17071</v>
      </c>
      <c r="F180">
        <v>9</v>
      </c>
      <c r="G180">
        <v>3</v>
      </c>
      <c r="H180">
        <v>3578.27</v>
      </c>
      <c r="I180">
        <v>2171.2941999999998</v>
      </c>
      <c r="J180" s="16">
        <v>38597</v>
      </c>
      <c r="K180">
        <v>10734.81</v>
      </c>
      <c r="L180">
        <v>6513.8825999999999</v>
      </c>
      <c r="M180">
        <v>4220.9273999999996</v>
      </c>
    </row>
    <row r="181" spans="1:13" x14ac:dyDescent="0.25">
      <c r="A181">
        <v>312</v>
      </c>
      <c r="B181">
        <v>20050926</v>
      </c>
      <c r="C181">
        <v>20051008</v>
      </c>
      <c r="D181">
        <v>20051003</v>
      </c>
      <c r="E181">
        <v>17232</v>
      </c>
      <c r="F181">
        <v>9</v>
      </c>
      <c r="G181">
        <v>2</v>
      </c>
      <c r="H181">
        <v>3578.27</v>
      </c>
      <c r="I181">
        <v>2171.2941999999998</v>
      </c>
      <c r="J181" s="16">
        <v>38621</v>
      </c>
      <c r="K181">
        <v>7156.54</v>
      </c>
      <c r="L181">
        <v>4342.5883999999996</v>
      </c>
      <c r="M181">
        <v>2813.9515999999999</v>
      </c>
    </row>
    <row r="182" spans="1:13" x14ac:dyDescent="0.25">
      <c r="A182">
        <v>312</v>
      </c>
      <c r="B182">
        <v>20050921</v>
      </c>
      <c r="C182">
        <v>20051003</v>
      </c>
      <c r="D182">
        <v>20050928</v>
      </c>
      <c r="E182">
        <v>17241</v>
      </c>
      <c r="F182">
        <v>9</v>
      </c>
      <c r="G182">
        <v>16</v>
      </c>
      <c r="H182">
        <v>3578.27</v>
      </c>
      <c r="I182">
        <v>2171.2941999999998</v>
      </c>
      <c r="J182" s="16">
        <v>38616</v>
      </c>
      <c r="K182">
        <v>57252.32</v>
      </c>
      <c r="L182">
        <v>34740.707199999997</v>
      </c>
      <c r="M182">
        <v>22511.612799999999</v>
      </c>
    </row>
    <row r="183" spans="1:13" x14ac:dyDescent="0.25">
      <c r="A183">
        <v>312</v>
      </c>
      <c r="B183">
        <v>20050903</v>
      </c>
      <c r="C183">
        <v>20050915</v>
      </c>
      <c r="D183">
        <v>20050910</v>
      </c>
      <c r="E183">
        <v>17242</v>
      </c>
      <c r="F183">
        <v>9</v>
      </c>
      <c r="G183">
        <v>11</v>
      </c>
      <c r="H183">
        <v>3578.27</v>
      </c>
      <c r="I183">
        <v>2171.2941999999998</v>
      </c>
      <c r="J183" s="16">
        <v>38598</v>
      </c>
      <c r="K183">
        <v>39360.97</v>
      </c>
      <c r="L183">
        <v>23884.236199999999</v>
      </c>
      <c r="M183">
        <v>15476.7338</v>
      </c>
    </row>
    <row r="184" spans="1:13" x14ac:dyDescent="0.25">
      <c r="A184">
        <v>312</v>
      </c>
      <c r="B184">
        <v>20050923</v>
      </c>
      <c r="C184">
        <v>20051005</v>
      </c>
      <c r="D184">
        <v>20050930</v>
      </c>
      <c r="E184">
        <v>17278</v>
      </c>
      <c r="F184">
        <v>9</v>
      </c>
      <c r="G184">
        <v>9</v>
      </c>
      <c r="H184">
        <v>3578.27</v>
      </c>
      <c r="I184">
        <v>2171.2941999999998</v>
      </c>
      <c r="J184" s="16">
        <v>38618</v>
      </c>
      <c r="K184">
        <v>32204.43</v>
      </c>
      <c r="L184">
        <v>19541.647799999999</v>
      </c>
      <c r="M184">
        <v>12662.7822</v>
      </c>
    </row>
    <row r="185" spans="1:13" x14ac:dyDescent="0.25">
      <c r="A185">
        <v>312</v>
      </c>
      <c r="B185">
        <v>20050916</v>
      </c>
      <c r="C185">
        <v>20050928</v>
      </c>
      <c r="D185">
        <v>20050923</v>
      </c>
      <c r="E185">
        <v>17285</v>
      </c>
      <c r="F185">
        <v>9</v>
      </c>
      <c r="G185">
        <v>11</v>
      </c>
      <c r="H185">
        <v>3578.27</v>
      </c>
      <c r="I185">
        <v>2171.2941999999998</v>
      </c>
      <c r="J185" s="16">
        <v>38611</v>
      </c>
      <c r="K185">
        <v>39360.97</v>
      </c>
      <c r="L185">
        <v>23884.236199999999</v>
      </c>
      <c r="M185">
        <v>15476.7338</v>
      </c>
    </row>
    <row r="186" spans="1:13" x14ac:dyDescent="0.25">
      <c r="A186">
        <v>312</v>
      </c>
      <c r="B186">
        <v>20050909</v>
      </c>
      <c r="C186">
        <v>20050921</v>
      </c>
      <c r="D186">
        <v>20050916</v>
      </c>
      <c r="E186">
        <v>17294</v>
      </c>
      <c r="F186">
        <v>9</v>
      </c>
      <c r="G186">
        <v>7</v>
      </c>
      <c r="H186">
        <v>3578.27</v>
      </c>
      <c r="I186">
        <v>2171.2941999999998</v>
      </c>
      <c r="J186" s="16">
        <v>38604</v>
      </c>
      <c r="K186">
        <v>25047.89</v>
      </c>
      <c r="L186">
        <v>15199.0594</v>
      </c>
      <c r="M186">
        <v>9848.8305999999993</v>
      </c>
    </row>
    <row r="187" spans="1:13" x14ac:dyDescent="0.25">
      <c r="A187">
        <v>312</v>
      </c>
      <c r="B187">
        <v>20050903</v>
      </c>
      <c r="C187">
        <v>20050915</v>
      </c>
      <c r="D187">
        <v>20050910</v>
      </c>
      <c r="E187">
        <v>17315</v>
      </c>
      <c r="F187">
        <v>9</v>
      </c>
      <c r="G187">
        <v>6</v>
      </c>
      <c r="H187">
        <v>3578.27</v>
      </c>
      <c r="I187">
        <v>2171.2941999999998</v>
      </c>
      <c r="J187" s="16">
        <v>38598</v>
      </c>
      <c r="K187">
        <v>21469.62</v>
      </c>
      <c r="L187">
        <v>13027.7652</v>
      </c>
      <c r="M187">
        <v>8441.8547999999992</v>
      </c>
    </row>
    <row r="188" spans="1:13" x14ac:dyDescent="0.25">
      <c r="A188">
        <v>312</v>
      </c>
      <c r="B188">
        <v>20050923</v>
      </c>
      <c r="C188">
        <v>20051005</v>
      </c>
      <c r="D188">
        <v>20050930</v>
      </c>
      <c r="E188">
        <v>17329</v>
      </c>
      <c r="F188">
        <v>9</v>
      </c>
      <c r="G188">
        <v>6</v>
      </c>
      <c r="H188">
        <v>3578.27</v>
      </c>
      <c r="I188">
        <v>2171.2941999999998</v>
      </c>
      <c r="J188" s="16">
        <v>38618</v>
      </c>
      <c r="K188">
        <v>21469.62</v>
      </c>
      <c r="L188">
        <v>13027.7652</v>
      </c>
      <c r="M188">
        <v>8441.8547999999992</v>
      </c>
    </row>
    <row r="189" spans="1:13" x14ac:dyDescent="0.25">
      <c r="A189">
        <v>312</v>
      </c>
      <c r="B189">
        <v>20050921</v>
      </c>
      <c r="C189">
        <v>20051003</v>
      </c>
      <c r="D189">
        <v>20050928</v>
      </c>
      <c r="E189">
        <v>17334</v>
      </c>
      <c r="F189">
        <v>9</v>
      </c>
      <c r="G189">
        <v>11</v>
      </c>
      <c r="H189">
        <v>3578.27</v>
      </c>
      <c r="I189">
        <v>2171.2941999999998</v>
      </c>
      <c r="J189" s="16">
        <v>38616</v>
      </c>
      <c r="K189">
        <v>39360.97</v>
      </c>
      <c r="L189">
        <v>23884.236199999999</v>
      </c>
      <c r="M189">
        <v>15476.7338</v>
      </c>
    </row>
    <row r="190" spans="1:13" x14ac:dyDescent="0.25">
      <c r="A190">
        <v>312</v>
      </c>
      <c r="B190">
        <v>20051027</v>
      </c>
      <c r="C190">
        <v>20051108</v>
      </c>
      <c r="D190">
        <v>20051103</v>
      </c>
      <c r="E190">
        <v>17513</v>
      </c>
      <c r="F190">
        <v>9</v>
      </c>
      <c r="G190">
        <v>10</v>
      </c>
      <c r="H190">
        <v>3578.27</v>
      </c>
      <c r="I190">
        <v>2171.2941999999998</v>
      </c>
      <c r="J190" s="16">
        <v>38652</v>
      </c>
      <c r="K190">
        <v>35782.699999999997</v>
      </c>
      <c r="L190">
        <v>21712.941999999999</v>
      </c>
      <c r="M190">
        <v>14069.758</v>
      </c>
    </row>
    <row r="191" spans="1:13" x14ac:dyDescent="0.25">
      <c r="A191">
        <v>312</v>
      </c>
      <c r="B191">
        <v>20051014</v>
      </c>
      <c r="C191">
        <v>20051026</v>
      </c>
      <c r="D191">
        <v>20051021</v>
      </c>
      <c r="E191">
        <v>17515</v>
      </c>
      <c r="F191">
        <v>9</v>
      </c>
      <c r="G191">
        <v>14</v>
      </c>
      <c r="H191">
        <v>3578.27</v>
      </c>
      <c r="I191">
        <v>2171.2941999999998</v>
      </c>
      <c r="J191" s="16">
        <v>38639</v>
      </c>
      <c r="K191">
        <v>50095.78</v>
      </c>
      <c r="L191">
        <v>30398.1188</v>
      </c>
      <c r="M191">
        <v>19697.661199999999</v>
      </c>
    </row>
    <row r="192" spans="1:13" x14ac:dyDescent="0.25">
      <c r="A192">
        <v>312</v>
      </c>
      <c r="B192">
        <v>20051020</v>
      </c>
      <c r="C192">
        <v>20051101</v>
      </c>
      <c r="D192">
        <v>20051027</v>
      </c>
      <c r="E192">
        <v>17725</v>
      </c>
      <c r="F192">
        <v>9</v>
      </c>
      <c r="G192">
        <v>19</v>
      </c>
      <c r="H192">
        <v>3578.27</v>
      </c>
      <c r="I192">
        <v>2171.2941999999998</v>
      </c>
      <c r="J192" s="16">
        <v>38645</v>
      </c>
      <c r="K192">
        <v>67987.13</v>
      </c>
      <c r="L192">
        <v>41254.589800000002</v>
      </c>
      <c r="M192">
        <v>26732.540199999999</v>
      </c>
    </row>
    <row r="193" spans="1:13" x14ac:dyDescent="0.25">
      <c r="A193">
        <v>312</v>
      </c>
      <c r="B193">
        <v>20051002</v>
      </c>
      <c r="C193">
        <v>20051014</v>
      </c>
      <c r="D193">
        <v>20051009</v>
      </c>
      <c r="E193">
        <v>17728</v>
      </c>
      <c r="F193">
        <v>9</v>
      </c>
      <c r="G193">
        <v>6</v>
      </c>
      <c r="H193">
        <v>3578.27</v>
      </c>
      <c r="I193">
        <v>2171.2941999999998</v>
      </c>
      <c r="J193" s="16">
        <v>38627</v>
      </c>
      <c r="K193">
        <v>21469.62</v>
      </c>
      <c r="L193">
        <v>13027.7652</v>
      </c>
      <c r="M193">
        <v>8441.8547999999992</v>
      </c>
    </row>
    <row r="194" spans="1:13" x14ac:dyDescent="0.25">
      <c r="A194">
        <v>312</v>
      </c>
      <c r="B194">
        <v>20051013</v>
      </c>
      <c r="C194">
        <v>20051025</v>
      </c>
      <c r="D194">
        <v>20051020</v>
      </c>
      <c r="E194">
        <v>17733</v>
      </c>
      <c r="F194">
        <v>9</v>
      </c>
      <c r="G194">
        <v>9</v>
      </c>
      <c r="H194">
        <v>3578.27</v>
      </c>
      <c r="I194">
        <v>2171.2941999999998</v>
      </c>
      <c r="J194" s="16">
        <v>38638</v>
      </c>
      <c r="K194">
        <v>32204.43</v>
      </c>
      <c r="L194">
        <v>19541.647799999999</v>
      </c>
      <c r="M194">
        <v>12662.7822</v>
      </c>
    </row>
    <row r="195" spans="1:13" x14ac:dyDescent="0.25">
      <c r="A195">
        <v>312</v>
      </c>
      <c r="B195">
        <v>20051022</v>
      </c>
      <c r="C195">
        <v>20051103</v>
      </c>
      <c r="D195">
        <v>20051029</v>
      </c>
      <c r="E195">
        <v>17909</v>
      </c>
      <c r="F195">
        <v>9</v>
      </c>
      <c r="G195">
        <v>12</v>
      </c>
      <c r="H195">
        <v>3578.27</v>
      </c>
      <c r="I195">
        <v>2171.2941999999998</v>
      </c>
      <c r="J195" s="16">
        <v>38647</v>
      </c>
      <c r="K195">
        <v>42939.24</v>
      </c>
      <c r="L195">
        <v>26055.5304</v>
      </c>
      <c r="M195">
        <v>16883.709599999998</v>
      </c>
    </row>
    <row r="196" spans="1:13" x14ac:dyDescent="0.25">
      <c r="A196">
        <v>312</v>
      </c>
      <c r="B196">
        <v>20051007</v>
      </c>
      <c r="C196">
        <v>20051019</v>
      </c>
      <c r="D196">
        <v>20051014</v>
      </c>
      <c r="E196">
        <v>17911</v>
      </c>
      <c r="F196">
        <v>9</v>
      </c>
      <c r="G196">
        <v>6</v>
      </c>
      <c r="H196">
        <v>3578.27</v>
      </c>
      <c r="I196">
        <v>2171.2941999999998</v>
      </c>
      <c r="J196" s="16">
        <v>38632</v>
      </c>
      <c r="K196">
        <v>21469.62</v>
      </c>
      <c r="L196">
        <v>13027.7652</v>
      </c>
      <c r="M196">
        <v>8441.8547999999992</v>
      </c>
    </row>
    <row r="197" spans="1:13" x14ac:dyDescent="0.25">
      <c r="A197">
        <v>312</v>
      </c>
      <c r="B197">
        <v>20051019</v>
      </c>
      <c r="C197">
        <v>20051031</v>
      </c>
      <c r="D197">
        <v>20051026</v>
      </c>
      <c r="E197">
        <v>17916</v>
      </c>
      <c r="F197">
        <v>9</v>
      </c>
      <c r="G197">
        <v>7</v>
      </c>
      <c r="H197">
        <v>3578.27</v>
      </c>
      <c r="I197">
        <v>2171.2941999999998</v>
      </c>
      <c r="J197" s="16">
        <v>38644</v>
      </c>
      <c r="K197">
        <v>25047.89</v>
      </c>
      <c r="L197">
        <v>15199.0594</v>
      </c>
      <c r="M197">
        <v>9848.8305999999993</v>
      </c>
    </row>
    <row r="198" spans="1:13" x14ac:dyDescent="0.25">
      <c r="A198">
        <v>312</v>
      </c>
      <c r="B198">
        <v>20051117</v>
      </c>
      <c r="C198">
        <v>20051129</v>
      </c>
      <c r="D198">
        <v>20051124</v>
      </c>
      <c r="E198">
        <v>18198</v>
      </c>
      <c r="F198">
        <v>9</v>
      </c>
      <c r="G198">
        <v>15</v>
      </c>
      <c r="H198">
        <v>3578.27</v>
      </c>
      <c r="I198">
        <v>2171.2941999999998</v>
      </c>
      <c r="J198" s="16">
        <v>38673</v>
      </c>
      <c r="K198">
        <v>53674.05</v>
      </c>
      <c r="L198">
        <v>32569.413</v>
      </c>
      <c r="M198">
        <v>21104.636999999999</v>
      </c>
    </row>
    <row r="199" spans="1:13" x14ac:dyDescent="0.25">
      <c r="A199">
        <v>312</v>
      </c>
      <c r="B199">
        <v>20051114</v>
      </c>
      <c r="C199">
        <v>20051126</v>
      </c>
      <c r="D199">
        <v>20051121</v>
      </c>
      <c r="E199">
        <v>18201</v>
      </c>
      <c r="F199">
        <v>9</v>
      </c>
      <c r="G199">
        <v>2</v>
      </c>
      <c r="H199">
        <v>3578.27</v>
      </c>
      <c r="I199">
        <v>2171.2941999999998</v>
      </c>
      <c r="J199" s="16">
        <v>38670</v>
      </c>
      <c r="K199">
        <v>7156.54</v>
      </c>
      <c r="L199">
        <v>4342.5883999999996</v>
      </c>
      <c r="M199">
        <v>2813.9515999999999</v>
      </c>
    </row>
    <row r="200" spans="1:13" x14ac:dyDescent="0.25">
      <c r="A200">
        <v>312</v>
      </c>
      <c r="B200">
        <v>20051130</v>
      </c>
      <c r="C200">
        <v>20051212</v>
      </c>
      <c r="D200">
        <v>20051207</v>
      </c>
      <c r="E200">
        <v>18202</v>
      </c>
      <c r="F200">
        <v>9</v>
      </c>
      <c r="G200">
        <v>5</v>
      </c>
      <c r="H200">
        <v>3578.27</v>
      </c>
      <c r="I200">
        <v>2171.2941999999998</v>
      </c>
      <c r="J200" s="16">
        <v>38686</v>
      </c>
      <c r="K200">
        <v>17891.349999999999</v>
      </c>
      <c r="L200">
        <v>10856.471</v>
      </c>
      <c r="M200">
        <v>7034.8789999999999</v>
      </c>
    </row>
    <row r="201" spans="1:13" x14ac:dyDescent="0.25">
      <c r="A201">
        <v>312</v>
      </c>
      <c r="B201">
        <v>20051109</v>
      </c>
      <c r="C201">
        <v>20051121</v>
      </c>
      <c r="D201">
        <v>20051116</v>
      </c>
      <c r="E201">
        <v>18204</v>
      </c>
      <c r="F201">
        <v>9</v>
      </c>
      <c r="G201">
        <v>17</v>
      </c>
      <c r="H201">
        <v>3578.27</v>
      </c>
      <c r="I201">
        <v>2171.2941999999998</v>
      </c>
      <c r="J201" s="16">
        <v>38665</v>
      </c>
      <c r="K201">
        <v>60830.59</v>
      </c>
      <c r="L201">
        <v>36912.001400000001</v>
      </c>
      <c r="M201">
        <v>23918.588599999999</v>
      </c>
    </row>
    <row r="202" spans="1:13" x14ac:dyDescent="0.25">
      <c r="A202">
        <v>312</v>
      </c>
      <c r="B202">
        <v>20051129</v>
      </c>
      <c r="C202">
        <v>20051211</v>
      </c>
      <c r="D202">
        <v>20051206</v>
      </c>
      <c r="E202">
        <v>18251</v>
      </c>
      <c r="F202">
        <v>9</v>
      </c>
      <c r="G202">
        <v>5</v>
      </c>
      <c r="H202">
        <v>3578.27</v>
      </c>
      <c r="I202">
        <v>2171.2941999999998</v>
      </c>
      <c r="J202" s="16">
        <v>38685</v>
      </c>
      <c r="K202">
        <v>17891.349999999999</v>
      </c>
      <c r="L202">
        <v>10856.471</v>
      </c>
      <c r="M202">
        <v>7034.8789999999999</v>
      </c>
    </row>
    <row r="203" spans="1:13" x14ac:dyDescent="0.25">
      <c r="A203">
        <v>312</v>
      </c>
      <c r="B203">
        <v>20051218</v>
      </c>
      <c r="C203">
        <v>20051230</v>
      </c>
      <c r="D203">
        <v>20051225</v>
      </c>
      <c r="E203">
        <v>18276</v>
      </c>
      <c r="F203">
        <v>9</v>
      </c>
      <c r="G203">
        <v>6</v>
      </c>
      <c r="H203">
        <v>3578.27</v>
      </c>
      <c r="I203">
        <v>2171.2941999999998</v>
      </c>
      <c r="J203" s="16">
        <v>38704</v>
      </c>
      <c r="K203">
        <v>21469.62</v>
      </c>
      <c r="L203">
        <v>13027.7652</v>
      </c>
      <c r="M203">
        <v>8441.8547999999992</v>
      </c>
    </row>
    <row r="204" spans="1:13" x14ac:dyDescent="0.25">
      <c r="A204">
        <v>312</v>
      </c>
      <c r="B204">
        <v>20051226</v>
      </c>
      <c r="C204">
        <v>20060107</v>
      </c>
      <c r="D204">
        <v>20060102</v>
      </c>
      <c r="E204">
        <v>18297</v>
      </c>
      <c r="F204">
        <v>9</v>
      </c>
      <c r="G204">
        <v>1</v>
      </c>
      <c r="H204">
        <v>3578.27</v>
      </c>
      <c r="I204">
        <v>2171.2941999999998</v>
      </c>
      <c r="J204" s="16">
        <v>38712</v>
      </c>
      <c r="K204">
        <v>3578.27</v>
      </c>
      <c r="L204">
        <v>2171.2941999999998</v>
      </c>
      <c r="M204">
        <v>1406.9757999999999</v>
      </c>
    </row>
    <row r="205" spans="1:13" x14ac:dyDescent="0.25">
      <c r="A205">
        <v>312</v>
      </c>
      <c r="B205">
        <v>20051226</v>
      </c>
      <c r="C205">
        <v>20060107</v>
      </c>
      <c r="D205">
        <v>20060102</v>
      </c>
      <c r="E205">
        <v>18302</v>
      </c>
      <c r="F205">
        <v>9</v>
      </c>
      <c r="G205">
        <v>8</v>
      </c>
      <c r="H205">
        <v>3578.27</v>
      </c>
      <c r="I205">
        <v>2171.2941999999998</v>
      </c>
      <c r="J205" s="16">
        <v>38712</v>
      </c>
      <c r="K205">
        <v>28626.16</v>
      </c>
      <c r="L205">
        <v>17370.353599999999</v>
      </c>
      <c r="M205">
        <v>11255.806399999999</v>
      </c>
    </row>
    <row r="206" spans="1:13" x14ac:dyDescent="0.25">
      <c r="A206">
        <v>312</v>
      </c>
      <c r="B206">
        <v>20051218</v>
      </c>
      <c r="C206">
        <v>20051230</v>
      </c>
      <c r="D206">
        <v>20051225</v>
      </c>
      <c r="E206">
        <v>18303</v>
      </c>
      <c r="F206">
        <v>9</v>
      </c>
      <c r="G206">
        <v>19</v>
      </c>
      <c r="H206">
        <v>3578.27</v>
      </c>
      <c r="I206">
        <v>2171.2941999999998</v>
      </c>
      <c r="J206" s="16">
        <v>38704</v>
      </c>
      <c r="K206">
        <v>67987.13</v>
      </c>
      <c r="L206">
        <v>41254.589800000002</v>
      </c>
      <c r="M206">
        <v>26732.540199999999</v>
      </c>
    </row>
    <row r="207" spans="1:13" x14ac:dyDescent="0.25">
      <c r="A207">
        <v>312</v>
      </c>
      <c r="B207">
        <v>20051211</v>
      </c>
      <c r="C207">
        <v>20051223</v>
      </c>
      <c r="D207">
        <v>20051218</v>
      </c>
      <c r="E207">
        <v>18308</v>
      </c>
      <c r="F207">
        <v>9</v>
      </c>
      <c r="G207">
        <v>20</v>
      </c>
      <c r="H207">
        <v>3578.27</v>
      </c>
      <c r="I207">
        <v>2171.2941999999998</v>
      </c>
      <c r="J207" s="16">
        <v>38697</v>
      </c>
      <c r="K207">
        <v>71565.399999999994</v>
      </c>
      <c r="L207">
        <v>43425.883999999998</v>
      </c>
      <c r="M207">
        <v>28139.516</v>
      </c>
    </row>
    <row r="208" spans="1:13" x14ac:dyDescent="0.25">
      <c r="A208">
        <v>312</v>
      </c>
      <c r="B208">
        <v>20051203</v>
      </c>
      <c r="C208">
        <v>20051215</v>
      </c>
      <c r="D208">
        <v>20051210</v>
      </c>
      <c r="E208">
        <v>18309</v>
      </c>
      <c r="F208">
        <v>9</v>
      </c>
      <c r="G208">
        <v>20</v>
      </c>
      <c r="H208">
        <v>3578.27</v>
      </c>
      <c r="I208">
        <v>2171.2941999999998</v>
      </c>
      <c r="J208" s="16">
        <v>38689</v>
      </c>
      <c r="K208">
        <v>71565.399999999994</v>
      </c>
      <c r="L208">
        <v>43425.883999999998</v>
      </c>
      <c r="M208">
        <v>28139.516</v>
      </c>
    </row>
    <row r="209" spans="1:13" x14ac:dyDescent="0.25">
      <c r="A209">
        <v>312</v>
      </c>
      <c r="B209">
        <v>20051216</v>
      </c>
      <c r="C209">
        <v>20051228</v>
      </c>
      <c r="D209">
        <v>20051223</v>
      </c>
      <c r="E209">
        <v>18336</v>
      </c>
      <c r="F209">
        <v>9</v>
      </c>
      <c r="G209">
        <v>9</v>
      </c>
      <c r="H209">
        <v>3578.27</v>
      </c>
      <c r="I209">
        <v>2171.2941999999998</v>
      </c>
      <c r="J209" s="16">
        <v>38702</v>
      </c>
      <c r="K209">
        <v>32204.43</v>
      </c>
      <c r="L209">
        <v>19541.647799999999</v>
      </c>
      <c r="M209">
        <v>12662.7822</v>
      </c>
    </row>
    <row r="210" spans="1:13" x14ac:dyDescent="0.25">
      <c r="A210">
        <v>312</v>
      </c>
      <c r="B210">
        <v>20051215</v>
      </c>
      <c r="C210">
        <v>20051227</v>
      </c>
      <c r="D210">
        <v>20051222</v>
      </c>
      <c r="E210">
        <v>18461</v>
      </c>
      <c r="F210">
        <v>9</v>
      </c>
      <c r="G210">
        <v>3</v>
      </c>
      <c r="H210">
        <v>3578.27</v>
      </c>
      <c r="I210">
        <v>2171.2941999999998</v>
      </c>
      <c r="J210" s="16">
        <v>38701</v>
      </c>
      <c r="K210">
        <v>10734.81</v>
      </c>
      <c r="L210">
        <v>6513.8825999999999</v>
      </c>
      <c r="M210">
        <v>4220.9273999999996</v>
      </c>
    </row>
    <row r="211" spans="1:13" x14ac:dyDescent="0.25">
      <c r="A211">
        <v>312</v>
      </c>
      <c r="B211">
        <v>20051208</v>
      </c>
      <c r="C211">
        <v>20051220</v>
      </c>
      <c r="D211">
        <v>20051215</v>
      </c>
      <c r="E211">
        <v>18487</v>
      </c>
      <c r="F211">
        <v>9</v>
      </c>
      <c r="G211">
        <v>3</v>
      </c>
      <c r="H211">
        <v>3578.27</v>
      </c>
      <c r="I211">
        <v>2171.2941999999998</v>
      </c>
      <c r="J211" s="16">
        <v>38694</v>
      </c>
      <c r="K211">
        <v>10734.81</v>
      </c>
      <c r="L211">
        <v>6513.8825999999999</v>
      </c>
      <c r="M211">
        <v>4220.9273999999996</v>
      </c>
    </row>
    <row r="212" spans="1:13" x14ac:dyDescent="0.25">
      <c r="A212">
        <v>312</v>
      </c>
      <c r="B212">
        <v>20051216</v>
      </c>
      <c r="C212">
        <v>20051228</v>
      </c>
      <c r="D212">
        <v>20051223</v>
      </c>
      <c r="E212">
        <v>18489</v>
      </c>
      <c r="F212">
        <v>9</v>
      </c>
      <c r="G212">
        <v>14</v>
      </c>
      <c r="H212">
        <v>3578.27</v>
      </c>
      <c r="I212">
        <v>2171.2941999999998</v>
      </c>
      <c r="J212" s="16">
        <v>38702</v>
      </c>
      <c r="K212">
        <v>50095.78</v>
      </c>
      <c r="L212">
        <v>30398.1188</v>
      </c>
      <c r="M212">
        <v>19697.661199999999</v>
      </c>
    </row>
    <row r="213" spans="1:13" x14ac:dyDescent="0.25">
      <c r="A213">
        <v>312</v>
      </c>
      <c r="B213">
        <v>20051203</v>
      </c>
      <c r="C213">
        <v>20051215</v>
      </c>
      <c r="D213">
        <v>20051210</v>
      </c>
      <c r="E213">
        <v>18694</v>
      </c>
      <c r="F213">
        <v>9</v>
      </c>
      <c r="G213">
        <v>8</v>
      </c>
      <c r="H213">
        <v>3578.27</v>
      </c>
      <c r="I213">
        <v>2171.2941999999998</v>
      </c>
      <c r="J213" s="16">
        <v>38689</v>
      </c>
      <c r="K213">
        <v>28626.16</v>
      </c>
      <c r="L213">
        <v>17370.353599999999</v>
      </c>
      <c r="M213">
        <v>11255.806399999999</v>
      </c>
    </row>
    <row r="214" spans="1:13" x14ac:dyDescent="0.25">
      <c r="A214">
        <v>312</v>
      </c>
      <c r="B214">
        <v>20051202</v>
      </c>
      <c r="C214">
        <v>20051214</v>
      </c>
      <c r="D214">
        <v>20051209</v>
      </c>
      <c r="E214">
        <v>18695</v>
      </c>
      <c r="F214">
        <v>9</v>
      </c>
      <c r="G214">
        <v>19</v>
      </c>
      <c r="H214">
        <v>3578.27</v>
      </c>
      <c r="I214">
        <v>2171.2941999999998</v>
      </c>
      <c r="J214" s="16">
        <v>38688</v>
      </c>
      <c r="K214">
        <v>67987.13</v>
      </c>
      <c r="L214">
        <v>41254.589800000002</v>
      </c>
      <c r="M214">
        <v>26732.540199999999</v>
      </c>
    </row>
    <row r="215" spans="1:13" x14ac:dyDescent="0.25">
      <c r="A215">
        <v>312</v>
      </c>
      <c r="B215">
        <v>20051209</v>
      </c>
      <c r="C215">
        <v>20051221</v>
      </c>
      <c r="D215">
        <v>20051216</v>
      </c>
      <c r="E215">
        <v>18700</v>
      </c>
      <c r="F215">
        <v>9</v>
      </c>
      <c r="G215">
        <v>1</v>
      </c>
      <c r="H215">
        <v>3578.27</v>
      </c>
      <c r="I215">
        <v>2171.2941999999998</v>
      </c>
      <c r="J215" s="16">
        <v>38695</v>
      </c>
      <c r="K215">
        <v>3578.27</v>
      </c>
      <c r="L215">
        <v>2171.2941999999998</v>
      </c>
      <c r="M215">
        <v>1406.9757999999999</v>
      </c>
    </row>
    <row r="216" spans="1:13" x14ac:dyDescent="0.25">
      <c r="A216">
        <v>310</v>
      </c>
      <c r="B216">
        <v>20050726</v>
      </c>
      <c r="C216">
        <v>20050807</v>
      </c>
      <c r="D216">
        <v>20050802</v>
      </c>
      <c r="E216">
        <v>16350</v>
      </c>
      <c r="F216">
        <v>9</v>
      </c>
      <c r="G216">
        <v>13</v>
      </c>
      <c r="H216">
        <v>3578.27</v>
      </c>
      <c r="I216">
        <v>2171.2941999999998</v>
      </c>
      <c r="J216" s="16">
        <v>38559</v>
      </c>
      <c r="K216">
        <v>46517.51</v>
      </c>
      <c r="L216">
        <v>28226.8246</v>
      </c>
      <c r="M216">
        <v>18290.685399999998</v>
      </c>
    </row>
    <row r="217" spans="1:13" x14ac:dyDescent="0.25">
      <c r="A217">
        <v>310</v>
      </c>
      <c r="B217">
        <v>20050714</v>
      </c>
      <c r="C217">
        <v>20050726</v>
      </c>
      <c r="D217">
        <v>20050721</v>
      </c>
      <c r="E217">
        <v>16482</v>
      </c>
      <c r="F217">
        <v>9</v>
      </c>
      <c r="G217">
        <v>20</v>
      </c>
      <c r="H217">
        <v>3578.27</v>
      </c>
      <c r="I217">
        <v>2171.2941999999998</v>
      </c>
      <c r="J217" s="16">
        <v>38547</v>
      </c>
      <c r="K217">
        <v>71565.399999999994</v>
      </c>
      <c r="L217">
        <v>43425.883999999998</v>
      </c>
      <c r="M217">
        <v>28139.516</v>
      </c>
    </row>
    <row r="218" spans="1:13" x14ac:dyDescent="0.25">
      <c r="A218">
        <v>310</v>
      </c>
      <c r="B218">
        <v>20050716</v>
      </c>
      <c r="C218">
        <v>20050728</v>
      </c>
      <c r="D218">
        <v>20050723</v>
      </c>
      <c r="E218">
        <v>16493</v>
      </c>
      <c r="F218">
        <v>9</v>
      </c>
      <c r="G218">
        <v>13</v>
      </c>
      <c r="H218">
        <v>3578.27</v>
      </c>
      <c r="I218">
        <v>2171.2941999999998</v>
      </c>
      <c r="J218" s="16">
        <v>38549</v>
      </c>
      <c r="K218">
        <v>46517.51</v>
      </c>
      <c r="L218">
        <v>28226.8246</v>
      </c>
      <c r="M218">
        <v>18290.685399999998</v>
      </c>
    </row>
    <row r="219" spans="1:13" x14ac:dyDescent="0.25">
      <c r="A219">
        <v>310</v>
      </c>
      <c r="B219">
        <v>20050727</v>
      </c>
      <c r="C219">
        <v>20050808</v>
      </c>
      <c r="D219">
        <v>20050803</v>
      </c>
      <c r="E219">
        <v>16519</v>
      </c>
      <c r="F219">
        <v>9</v>
      </c>
      <c r="G219">
        <v>9</v>
      </c>
      <c r="H219">
        <v>3578.27</v>
      </c>
      <c r="I219">
        <v>2171.2941999999998</v>
      </c>
      <c r="J219" s="16">
        <v>38560</v>
      </c>
      <c r="K219">
        <v>32204.43</v>
      </c>
      <c r="L219">
        <v>19541.647799999999</v>
      </c>
      <c r="M219">
        <v>12662.7822</v>
      </c>
    </row>
    <row r="220" spans="1:13" x14ac:dyDescent="0.25">
      <c r="A220">
        <v>310</v>
      </c>
      <c r="B220">
        <v>20050723</v>
      </c>
      <c r="C220">
        <v>20050804</v>
      </c>
      <c r="D220">
        <v>20050730</v>
      </c>
      <c r="E220">
        <v>16521</v>
      </c>
      <c r="F220">
        <v>9</v>
      </c>
      <c r="G220">
        <v>17</v>
      </c>
      <c r="H220">
        <v>3578.27</v>
      </c>
      <c r="I220">
        <v>2171.2941999999998</v>
      </c>
      <c r="J220" s="16">
        <v>38556</v>
      </c>
      <c r="K220">
        <v>60830.59</v>
      </c>
      <c r="L220">
        <v>36912.001400000001</v>
      </c>
      <c r="M220">
        <v>23918.588599999999</v>
      </c>
    </row>
    <row r="221" spans="1:13" x14ac:dyDescent="0.25">
      <c r="A221">
        <v>310</v>
      </c>
      <c r="B221">
        <v>20050710</v>
      </c>
      <c r="C221">
        <v>20050722</v>
      </c>
      <c r="D221">
        <v>20050717</v>
      </c>
      <c r="E221">
        <v>16522</v>
      </c>
      <c r="F221">
        <v>9</v>
      </c>
      <c r="G221">
        <v>14</v>
      </c>
      <c r="H221">
        <v>3578.27</v>
      </c>
      <c r="I221">
        <v>2171.2941999999998</v>
      </c>
      <c r="J221" s="16">
        <v>38543</v>
      </c>
      <c r="K221">
        <v>50095.78</v>
      </c>
      <c r="L221">
        <v>30398.1188</v>
      </c>
      <c r="M221">
        <v>19697.661199999999</v>
      </c>
    </row>
    <row r="222" spans="1:13" x14ac:dyDescent="0.25">
      <c r="A222">
        <v>310</v>
      </c>
      <c r="B222">
        <v>20050717</v>
      </c>
      <c r="C222">
        <v>20050729</v>
      </c>
      <c r="D222">
        <v>20050724</v>
      </c>
      <c r="E222">
        <v>16612</v>
      </c>
      <c r="F222">
        <v>9</v>
      </c>
      <c r="G222">
        <v>15</v>
      </c>
      <c r="H222">
        <v>3578.27</v>
      </c>
      <c r="I222">
        <v>2171.2941999999998</v>
      </c>
      <c r="J222" s="16">
        <v>38550</v>
      </c>
      <c r="K222">
        <v>53674.05</v>
      </c>
      <c r="L222">
        <v>32569.413</v>
      </c>
      <c r="M222">
        <v>21104.636999999999</v>
      </c>
    </row>
    <row r="223" spans="1:13" x14ac:dyDescent="0.25">
      <c r="A223">
        <v>310</v>
      </c>
      <c r="B223">
        <v>20050702</v>
      </c>
      <c r="C223">
        <v>20050714</v>
      </c>
      <c r="D223">
        <v>20050709</v>
      </c>
      <c r="E223">
        <v>16624</v>
      </c>
      <c r="F223">
        <v>9</v>
      </c>
      <c r="G223">
        <v>6</v>
      </c>
      <c r="H223">
        <v>3578.27</v>
      </c>
      <c r="I223">
        <v>2171.2941999999998</v>
      </c>
      <c r="J223" s="16">
        <v>38535</v>
      </c>
      <c r="K223">
        <v>21469.62</v>
      </c>
      <c r="L223">
        <v>13027.7652</v>
      </c>
      <c r="M223">
        <v>8441.8547999999992</v>
      </c>
    </row>
    <row r="224" spans="1:13" x14ac:dyDescent="0.25">
      <c r="A224">
        <v>310</v>
      </c>
      <c r="B224">
        <v>20050815</v>
      </c>
      <c r="C224">
        <v>20050827</v>
      </c>
      <c r="D224">
        <v>20050822</v>
      </c>
      <c r="E224">
        <v>16660</v>
      </c>
      <c r="F224">
        <v>9</v>
      </c>
      <c r="G224">
        <v>2</v>
      </c>
      <c r="H224">
        <v>3578.27</v>
      </c>
      <c r="I224">
        <v>2171.2941999999998</v>
      </c>
      <c r="J224" s="16">
        <v>38579</v>
      </c>
      <c r="K224">
        <v>7156.54</v>
      </c>
      <c r="L224">
        <v>4342.5883999999996</v>
      </c>
      <c r="M224">
        <v>2813.9515999999999</v>
      </c>
    </row>
    <row r="225" spans="1:13" x14ac:dyDescent="0.25">
      <c r="A225">
        <v>310</v>
      </c>
      <c r="B225">
        <v>20050806</v>
      </c>
      <c r="C225">
        <v>20050818</v>
      </c>
      <c r="D225">
        <v>20050813</v>
      </c>
      <c r="E225">
        <v>16675</v>
      </c>
      <c r="F225">
        <v>9</v>
      </c>
      <c r="G225">
        <v>2</v>
      </c>
      <c r="H225">
        <v>3578.27</v>
      </c>
      <c r="I225">
        <v>2171.2941999999998</v>
      </c>
      <c r="J225" s="16">
        <v>38570</v>
      </c>
      <c r="K225">
        <v>7156.54</v>
      </c>
      <c r="L225">
        <v>4342.5883999999996</v>
      </c>
      <c r="M225">
        <v>2813.9515999999999</v>
      </c>
    </row>
    <row r="226" spans="1:13" x14ac:dyDescent="0.25">
      <c r="A226">
        <v>310</v>
      </c>
      <c r="B226">
        <v>20050805</v>
      </c>
      <c r="C226">
        <v>20050817</v>
      </c>
      <c r="D226">
        <v>20050812</v>
      </c>
      <c r="E226">
        <v>16686</v>
      </c>
      <c r="F226">
        <v>9</v>
      </c>
      <c r="G226">
        <v>2</v>
      </c>
      <c r="H226">
        <v>3578.27</v>
      </c>
      <c r="I226">
        <v>2171.2941999999998</v>
      </c>
      <c r="J226" s="16">
        <v>38569</v>
      </c>
      <c r="K226">
        <v>7156.54</v>
      </c>
      <c r="L226">
        <v>4342.5883999999996</v>
      </c>
      <c r="M226">
        <v>2813.9515999999999</v>
      </c>
    </row>
    <row r="227" spans="1:13" x14ac:dyDescent="0.25">
      <c r="A227">
        <v>310</v>
      </c>
      <c r="B227">
        <v>20050821</v>
      </c>
      <c r="C227">
        <v>20050902</v>
      </c>
      <c r="D227">
        <v>20050828</v>
      </c>
      <c r="E227">
        <v>16701</v>
      </c>
      <c r="F227">
        <v>9</v>
      </c>
      <c r="G227">
        <v>4</v>
      </c>
      <c r="H227">
        <v>3578.27</v>
      </c>
      <c r="I227">
        <v>2171.2941999999998</v>
      </c>
      <c r="J227" s="16">
        <v>38585</v>
      </c>
      <c r="K227">
        <v>14313.08</v>
      </c>
      <c r="L227">
        <v>8685.1767999999993</v>
      </c>
      <c r="M227">
        <v>5627.9031999999997</v>
      </c>
    </row>
    <row r="228" spans="1:13" x14ac:dyDescent="0.25">
      <c r="A228">
        <v>310</v>
      </c>
      <c r="B228">
        <v>20050806</v>
      </c>
      <c r="C228">
        <v>20050818</v>
      </c>
      <c r="D228">
        <v>20050813</v>
      </c>
      <c r="E228">
        <v>16712</v>
      </c>
      <c r="F228">
        <v>9</v>
      </c>
      <c r="G228">
        <v>16</v>
      </c>
      <c r="H228">
        <v>3578.27</v>
      </c>
      <c r="I228">
        <v>2171.2941999999998</v>
      </c>
      <c r="J228" s="16">
        <v>38570</v>
      </c>
      <c r="K228">
        <v>57252.32</v>
      </c>
      <c r="L228">
        <v>34740.707199999997</v>
      </c>
      <c r="M228">
        <v>22511.612799999999</v>
      </c>
    </row>
    <row r="229" spans="1:13" x14ac:dyDescent="0.25">
      <c r="A229">
        <v>310</v>
      </c>
      <c r="B229">
        <v>20050819</v>
      </c>
      <c r="C229">
        <v>20050831</v>
      </c>
      <c r="D229">
        <v>20050826</v>
      </c>
      <c r="E229">
        <v>16744</v>
      </c>
      <c r="F229">
        <v>9</v>
      </c>
      <c r="G229">
        <v>9</v>
      </c>
      <c r="H229">
        <v>3578.27</v>
      </c>
      <c r="I229">
        <v>2171.2941999999998</v>
      </c>
      <c r="J229" s="16">
        <v>38583</v>
      </c>
      <c r="K229">
        <v>32204.43</v>
      </c>
      <c r="L229">
        <v>19541.647799999999</v>
      </c>
      <c r="M229">
        <v>12662.7822</v>
      </c>
    </row>
    <row r="230" spans="1:13" x14ac:dyDescent="0.25">
      <c r="A230">
        <v>310</v>
      </c>
      <c r="B230">
        <v>20050822</v>
      </c>
      <c r="C230">
        <v>20050903</v>
      </c>
      <c r="D230">
        <v>20050829</v>
      </c>
      <c r="E230">
        <v>17045</v>
      </c>
      <c r="F230">
        <v>9</v>
      </c>
      <c r="G230">
        <v>14</v>
      </c>
      <c r="H230">
        <v>3578.27</v>
      </c>
      <c r="I230">
        <v>2171.2941999999998</v>
      </c>
      <c r="J230" s="16">
        <v>38586</v>
      </c>
      <c r="K230">
        <v>50095.78</v>
      </c>
      <c r="L230">
        <v>30398.1188</v>
      </c>
      <c r="M230">
        <v>19697.661199999999</v>
      </c>
    </row>
    <row r="231" spans="1:13" x14ac:dyDescent="0.25">
      <c r="A231">
        <v>310</v>
      </c>
      <c r="B231">
        <v>20050824</v>
      </c>
      <c r="C231">
        <v>20050905</v>
      </c>
      <c r="D231">
        <v>20050831</v>
      </c>
      <c r="E231">
        <v>17046</v>
      </c>
      <c r="F231">
        <v>9</v>
      </c>
      <c r="G231">
        <v>8</v>
      </c>
      <c r="H231">
        <v>3578.27</v>
      </c>
      <c r="I231">
        <v>2171.2941999999998</v>
      </c>
      <c r="J231" s="16">
        <v>38588</v>
      </c>
      <c r="K231">
        <v>28626.16</v>
      </c>
      <c r="L231">
        <v>17370.353599999999</v>
      </c>
      <c r="M231">
        <v>11255.806399999999</v>
      </c>
    </row>
    <row r="232" spans="1:13" x14ac:dyDescent="0.25">
      <c r="A232">
        <v>310</v>
      </c>
      <c r="B232">
        <v>20050830</v>
      </c>
      <c r="C232">
        <v>20050911</v>
      </c>
      <c r="D232">
        <v>20050906</v>
      </c>
      <c r="E232">
        <v>17049</v>
      </c>
      <c r="F232">
        <v>9</v>
      </c>
      <c r="G232">
        <v>5</v>
      </c>
      <c r="H232">
        <v>3578.27</v>
      </c>
      <c r="I232">
        <v>2171.2941999999998</v>
      </c>
      <c r="J232" s="16">
        <v>38594</v>
      </c>
      <c r="K232">
        <v>17891.349999999999</v>
      </c>
      <c r="L232">
        <v>10856.471</v>
      </c>
      <c r="M232">
        <v>7034.8789999999999</v>
      </c>
    </row>
    <row r="233" spans="1:13" x14ac:dyDescent="0.25">
      <c r="A233">
        <v>310</v>
      </c>
      <c r="B233">
        <v>20050827</v>
      </c>
      <c r="C233">
        <v>20050908</v>
      </c>
      <c r="D233">
        <v>20050903</v>
      </c>
      <c r="E233">
        <v>17050</v>
      </c>
      <c r="F233">
        <v>9</v>
      </c>
      <c r="G233">
        <v>14</v>
      </c>
      <c r="H233">
        <v>3578.27</v>
      </c>
      <c r="I233">
        <v>2171.2941999999998</v>
      </c>
      <c r="J233" s="16">
        <v>38591</v>
      </c>
      <c r="K233">
        <v>50095.78</v>
      </c>
      <c r="L233">
        <v>30398.1188</v>
      </c>
      <c r="M233">
        <v>19697.661199999999</v>
      </c>
    </row>
    <row r="234" spans="1:13" x14ac:dyDescent="0.25">
      <c r="A234">
        <v>310</v>
      </c>
      <c r="B234">
        <v>20050806</v>
      </c>
      <c r="C234">
        <v>20050818</v>
      </c>
      <c r="D234">
        <v>20050813</v>
      </c>
      <c r="E234">
        <v>17051</v>
      </c>
      <c r="F234">
        <v>9</v>
      </c>
      <c r="G234">
        <v>19</v>
      </c>
      <c r="H234">
        <v>3578.27</v>
      </c>
      <c r="I234">
        <v>2171.2941999999998</v>
      </c>
      <c r="J234" s="16">
        <v>38570</v>
      </c>
      <c r="K234">
        <v>67987.13</v>
      </c>
      <c r="L234">
        <v>41254.589800000002</v>
      </c>
      <c r="M234">
        <v>26732.540199999999</v>
      </c>
    </row>
    <row r="235" spans="1:13" x14ac:dyDescent="0.25">
      <c r="A235">
        <v>310</v>
      </c>
      <c r="B235">
        <v>20050922</v>
      </c>
      <c r="C235">
        <v>20051004</v>
      </c>
      <c r="D235">
        <v>20050929</v>
      </c>
      <c r="E235">
        <v>17056</v>
      </c>
      <c r="F235">
        <v>9</v>
      </c>
      <c r="G235">
        <v>9</v>
      </c>
      <c r="H235">
        <v>3578.27</v>
      </c>
      <c r="I235">
        <v>2171.2941999999998</v>
      </c>
      <c r="J235" s="16">
        <v>38617</v>
      </c>
      <c r="K235">
        <v>32204.43</v>
      </c>
      <c r="L235">
        <v>19541.647799999999</v>
      </c>
      <c r="M235">
        <v>12662.7822</v>
      </c>
    </row>
    <row r="236" spans="1:13" x14ac:dyDescent="0.25">
      <c r="A236">
        <v>310</v>
      </c>
      <c r="B236">
        <v>20050914</v>
      </c>
      <c r="C236">
        <v>20050926</v>
      </c>
      <c r="D236">
        <v>20050921</v>
      </c>
      <c r="E236">
        <v>17064</v>
      </c>
      <c r="F236">
        <v>9</v>
      </c>
      <c r="G236">
        <v>11</v>
      </c>
      <c r="H236">
        <v>3578.27</v>
      </c>
      <c r="I236">
        <v>2171.2941999999998</v>
      </c>
      <c r="J236" s="16">
        <v>38609</v>
      </c>
      <c r="K236">
        <v>39360.97</v>
      </c>
      <c r="L236">
        <v>23884.236199999999</v>
      </c>
      <c r="M236">
        <v>15476.7338</v>
      </c>
    </row>
    <row r="237" spans="1:13" x14ac:dyDescent="0.25">
      <c r="A237">
        <v>310</v>
      </c>
      <c r="B237">
        <v>20050924</v>
      </c>
      <c r="C237">
        <v>20051006</v>
      </c>
      <c r="D237">
        <v>20051001</v>
      </c>
      <c r="E237">
        <v>17233</v>
      </c>
      <c r="F237">
        <v>9</v>
      </c>
      <c r="G237">
        <v>3</v>
      </c>
      <c r="H237">
        <v>3578.27</v>
      </c>
      <c r="I237">
        <v>2171.2941999999998</v>
      </c>
      <c r="J237" s="16">
        <v>38619</v>
      </c>
      <c r="K237">
        <v>10734.81</v>
      </c>
      <c r="L237">
        <v>6513.8825999999999</v>
      </c>
      <c r="M237">
        <v>4220.9273999999996</v>
      </c>
    </row>
    <row r="238" spans="1:13" x14ac:dyDescent="0.25">
      <c r="A238">
        <v>310</v>
      </c>
      <c r="B238">
        <v>20050913</v>
      </c>
      <c r="C238">
        <v>20050925</v>
      </c>
      <c r="D238">
        <v>20050920</v>
      </c>
      <c r="E238">
        <v>17248</v>
      </c>
      <c r="F238">
        <v>9</v>
      </c>
      <c r="G238">
        <v>5</v>
      </c>
      <c r="H238">
        <v>3578.27</v>
      </c>
      <c r="I238">
        <v>2171.2941999999998</v>
      </c>
      <c r="J238" s="16">
        <v>38608</v>
      </c>
      <c r="K238">
        <v>17891.349999999999</v>
      </c>
      <c r="L238">
        <v>10856.471</v>
      </c>
      <c r="M238">
        <v>7034.8789999999999</v>
      </c>
    </row>
    <row r="239" spans="1:13" x14ac:dyDescent="0.25">
      <c r="A239">
        <v>310</v>
      </c>
      <c r="B239">
        <v>20050927</v>
      </c>
      <c r="C239">
        <v>20051009</v>
      </c>
      <c r="D239">
        <v>20051004</v>
      </c>
      <c r="E239">
        <v>17279</v>
      </c>
      <c r="F239">
        <v>9</v>
      </c>
      <c r="G239">
        <v>4</v>
      </c>
      <c r="H239">
        <v>3578.27</v>
      </c>
      <c r="I239">
        <v>2171.2941999999998</v>
      </c>
      <c r="J239" s="16">
        <v>38622</v>
      </c>
      <c r="K239">
        <v>14313.08</v>
      </c>
      <c r="L239">
        <v>8685.1767999999993</v>
      </c>
      <c r="M239">
        <v>5627.9031999999997</v>
      </c>
    </row>
    <row r="240" spans="1:13" x14ac:dyDescent="0.25">
      <c r="A240">
        <v>310</v>
      </c>
      <c r="B240">
        <v>20050910</v>
      </c>
      <c r="C240">
        <v>20050922</v>
      </c>
      <c r="D240">
        <v>20050917</v>
      </c>
      <c r="E240">
        <v>17280</v>
      </c>
      <c r="F240">
        <v>9</v>
      </c>
      <c r="G240">
        <v>7</v>
      </c>
      <c r="H240">
        <v>3578.27</v>
      </c>
      <c r="I240">
        <v>2171.2941999999998</v>
      </c>
      <c r="J240" s="16">
        <v>38605</v>
      </c>
      <c r="K240">
        <v>25047.89</v>
      </c>
      <c r="L240">
        <v>15199.0594</v>
      </c>
      <c r="M240">
        <v>9848.8305999999993</v>
      </c>
    </row>
    <row r="241" spans="1:13" x14ac:dyDescent="0.25">
      <c r="A241">
        <v>310</v>
      </c>
      <c r="B241">
        <v>20050930</v>
      </c>
      <c r="C241">
        <v>20051012</v>
      </c>
      <c r="D241">
        <v>20051007</v>
      </c>
      <c r="E241">
        <v>17293</v>
      </c>
      <c r="F241">
        <v>9</v>
      </c>
      <c r="G241">
        <v>8</v>
      </c>
      <c r="H241">
        <v>3578.27</v>
      </c>
      <c r="I241">
        <v>2171.2941999999998</v>
      </c>
      <c r="J241" s="16">
        <v>38625</v>
      </c>
      <c r="K241">
        <v>28626.16</v>
      </c>
      <c r="L241">
        <v>17370.353599999999</v>
      </c>
      <c r="M241">
        <v>11255.806399999999</v>
      </c>
    </row>
    <row r="242" spans="1:13" x14ac:dyDescent="0.25">
      <c r="A242">
        <v>310</v>
      </c>
      <c r="B242">
        <v>20050909</v>
      </c>
      <c r="C242">
        <v>20050921</v>
      </c>
      <c r="D242">
        <v>20050916</v>
      </c>
      <c r="E242">
        <v>17299</v>
      </c>
      <c r="F242">
        <v>9</v>
      </c>
      <c r="G242">
        <v>1</v>
      </c>
      <c r="H242">
        <v>3578.27</v>
      </c>
      <c r="I242">
        <v>2171.2941999999998</v>
      </c>
      <c r="J242" s="16">
        <v>38604</v>
      </c>
      <c r="K242">
        <v>3578.27</v>
      </c>
      <c r="L242">
        <v>2171.2941999999998</v>
      </c>
      <c r="M242">
        <v>1406.9757999999999</v>
      </c>
    </row>
    <row r="243" spans="1:13" x14ac:dyDescent="0.25">
      <c r="A243">
        <v>310</v>
      </c>
      <c r="B243">
        <v>20050902</v>
      </c>
      <c r="C243">
        <v>20050914</v>
      </c>
      <c r="D243">
        <v>20050909</v>
      </c>
      <c r="E243">
        <v>17309</v>
      </c>
      <c r="F243">
        <v>9</v>
      </c>
      <c r="G243">
        <v>14</v>
      </c>
      <c r="H243">
        <v>3578.27</v>
      </c>
      <c r="I243">
        <v>2171.2941999999998</v>
      </c>
      <c r="J243" s="16">
        <v>38597</v>
      </c>
      <c r="K243">
        <v>50095.78</v>
      </c>
      <c r="L243">
        <v>30398.1188</v>
      </c>
      <c r="M243">
        <v>19697.661199999999</v>
      </c>
    </row>
    <row r="244" spans="1:13" x14ac:dyDescent="0.25">
      <c r="A244">
        <v>310</v>
      </c>
      <c r="B244">
        <v>20050902</v>
      </c>
      <c r="C244">
        <v>20050914</v>
      </c>
      <c r="D244">
        <v>20050909</v>
      </c>
      <c r="E244">
        <v>17320</v>
      </c>
      <c r="F244">
        <v>9</v>
      </c>
      <c r="G244">
        <v>6</v>
      </c>
      <c r="H244">
        <v>3578.27</v>
      </c>
      <c r="I244">
        <v>2171.2941999999998</v>
      </c>
      <c r="J244" s="16">
        <v>38597</v>
      </c>
      <c r="K244">
        <v>21469.62</v>
      </c>
      <c r="L244">
        <v>13027.7652</v>
      </c>
      <c r="M244">
        <v>8441.8547999999992</v>
      </c>
    </row>
    <row r="245" spans="1:13" x14ac:dyDescent="0.25">
      <c r="A245">
        <v>310</v>
      </c>
      <c r="B245">
        <v>20050918</v>
      </c>
      <c r="C245">
        <v>20050930</v>
      </c>
      <c r="D245">
        <v>20050925</v>
      </c>
      <c r="E245">
        <v>17351</v>
      </c>
      <c r="F245">
        <v>9</v>
      </c>
      <c r="G245">
        <v>12</v>
      </c>
      <c r="H245">
        <v>3578.27</v>
      </c>
      <c r="I245">
        <v>2171.2941999999998</v>
      </c>
      <c r="J245" s="16">
        <v>38613</v>
      </c>
      <c r="K245">
        <v>42939.24</v>
      </c>
      <c r="L245">
        <v>26055.5304</v>
      </c>
      <c r="M245">
        <v>16883.709599999998</v>
      </c>
    </row>
    <row r="246" spans="1:13" x14ac:dyDescent="0.25">
      <c r="A246">
        <v>310</v>
      </c>
      <c r="B246">
        <v>20051018</v>
      </c>
      <c r="C246">
        <v>20051030</v>
      </c>
      <c r="D246">
        <v>20051025</v>
      </c>
      <c r="E246">
        <v>17352</v>
      </c>
      <c r="F246">
        <v>9</v>
      </c>
      <c r="G246">
        <v>19</v>
      </c>
      <c r="H246">
        <v>3578.27</v>
      </c>
      <c r="I246">
        <v>2171.2941999999998</v>
      </c>
      <c r="J246" s="16">
        <v>38643</v>
      </c>
      <c r="K246">
        <v>67987.13</v>
      </c>
      <c r="L246">
        <v>41254.589800000002</v>
      </c>
      <c r="M246">
        <v>26732.540199999999</v>
      </c>
    </row>
    <row r="247" spans="1:13" x14ac:dyDescent="0.25">
      <c r="A247">
        <v>310</v>
      </c>
      <c r="B247">
        <v>20051023</v>
      </c>
      <c r="C247">
        <v>20051104</v>
      </c>
      <c r="D247">
        <v>20051030</v>
      </c>
      <c r="E247">
        <v>17370</v>
      </c>
      <c r="F247">
        <v>9</v>
      </c>
      <c r="G247">
        <v>19</v>
      </c>
      <c r="H247">
        <v>3578.27</v>
      </c>
      <c r="I247">
        <v>2171.2941999999998</v>
      </c>
      <c r="J247" s="16">
        <v>38648</v>
      </c>
      <c r="K247">
        <v>67987.13</v>
      </c>
      <c r="L247">
        <v>41254.589800000002</v>
      </c>
      <c r="M247">
        <v>26732.540199999999</v>
      </c>
    </row>
    <row r="248" spans="1:13" x14ac:dyDescent="0.25">
      <c r="A248">
        <v>310</v>
      </c>
      <c r="B248">
        <v>20051004</v>
      </c>
      <c r="C248">
        <v>20051016</v>
      </c>
      <c r="D248">
        <v>20051011</v>
      </c>
      <c r="E248">
        <v>17510</v>
      </c>
      <c r="F248">
        <v>9</v>
      </c>
      <c r="G248">
        <v>6</v>
      </c>
      <c r="H248">
        <v>3578.27</v>
      </c>
      <c r="I248">
        <v>2171.2941999999998</v>
      </c>
      <c r="J248" s="16">
        <v>38629</v>
      </c>
      <c r="K248">
        <v>21469.62</v>
      </c>
      <c r="L248">
        <v>13027.7652</v>
      </c>
      <c r="M248">
        <v>8441.8547999999992</v>
      </c>
    </row>
    <row r="249" spans="1:13" x14ac:dyDescent="0.25">
      <c r="A249">
        <v>310</v>
      </c>
      <c r="B249">
        <v>20051008</v>
      </c>
      <c r="C249">
        <v>20051020</v>
      </c>
      <c r="D249">
        <v>20051015</v>
      </c>
      <c r="E249">
        <v>17511</v>
      </c>
      <c r="F249">
        <v>9</v>
      </c>
      <c r="G249">
        <v>14</v>
      </c>
      <c r="H249">
        <v>3578.27</v>
      </c>
      <c r="I249">
        <v>2171.2941999999998</v>
      </c>
      <c r="J249" s="16">
        <v>38633</v>
      </c>
      <c r="K249">
        <v>50095.78</v>
      </c>
      <c r="L249">
        <v>30398.1188</v>
      </c>
      <c r="M249">
        <v>19697.661199999999</v>
      </c>
    </row>
    <row r="250" spans="1:13" x14ac:dyDescent="0.25">
      <c r="A250">
        <v>310</v>
      </c>
      <c r="B250">
        <v>20051008</v>
      </c>
      <c r="C250">
        <v>20051020</v>
      </c>
      <c r="D250">
        <v>20051015</v>
      </c>
      <c r="E250">
        <v>17732</v>
      </c>
      <c r="F250">
        <v>9</v>
      </c>
      <c r="G250">
        <v>4</v>
      </c>
      <c r="H250">
        <v>3578.27</v>
      </c>
      <c r="I250">
        <v>2171.2941999999998</v>
      </c>
      <c r="J250" s="16">
        <v>38633</v>
      </c>
      <c r="K250">
        <v>14313.08</v>
      </c>
      <c r="L250">
        <v>8685.1767999999993</v>
      </c>
      <c r="M250">
        <v>5627.9031999999997</v>
      </c>
    </row>
    <row r="251" spans="1:13" x14ac:dyDescent="0.25">
      <c r="A251">
        <v>310</v>
      </c>
      <c r="B251">
        <v>20051010</v>
      </c>
      <c r="C251">
        <v>20051022</v>
      </c>
      <c r="D251">
        <v>20051017</v>
      </c>
      <c r="E251">
        <v>17736</v>
      </c>
      <c r="F251">
        <v>9</v>
      </c>
      <c r="G251">
        <v>4</v>
      </c>
      <c r="H251">
        <v>3578.27</v>
      </c>
      <c r="I251">
        <v>2171.2941999999998</v>
      </c>
      <c r="J251" s="16">
        <v>38635</v>
      </c>
      <c r="K251">
        <v>14313.08</v>
      </c>
      <c r="L251">
        <v>8685.1767999999993</v>
      </c>
      <c r="M251">
        <v>5627.9031999999997</v>
      </c>
    </row>
    <row r="252" spans="1:13" x14ac:dyDescent="0.25">
      <c r="A252">
        <v>310</v>
      </c>
      <c r="B252">
        <v>20051011</v>
      </c>
      <c r="C252">
        <v>20051023</v>
      </c>
      <c r="D252">
        <v>20051018</v>
      </c>
      <c r="E252">
        <v>17915</v>
      </c>
      <c r="F252">
        <v>9</v>
      </c>
      <c r="G252">
        <v>16</v>
      </c>
      <c r="H252">
        <v>3578.27</v>
      </c>
      <c r="I252">
        <v>2171.2941999999998</v>
      </c>
      <c r="J252" s="16">
        <v>38636</v>
      </c>
      <c r="K252">
        <v>57252.32</v>
      </c>
      <c r="L252">
        <v>34740.707199999997</v>
      </c>
      <c r="M252">
        <v>22511.612799999999</v>
      </c>
    </row>
    <row r="253" spans="1:13" x14ac:dyDescent="0.25">
      <c r="A253">
        <v>310</v>
      </c>
      <c r="B253">
        <v>20051003</v>
      </c>
      <c r="C253">
        <v>20051015</v>
      </c>
      <c r="D253">
        <v>20051010</v>
      </c>
      <c r="E253">
        <v>17921</v>
      </c>
      <c r="F253">
        <v>9</v>
      </c>
      <c r="G253">
        <v>10</v>
      </c>
      <c r="H253">
        <v>3578.27</v>
      </c>
      <c r="I253">
        <v>2171.2941999999998</v>
      </c>
      <c r="J253" s="16">
        <v>38628</v>
      </c>
      <c r="K253">
        <v>35782.699999999997</v>
      </c>
      <c r="L253">
        <v>21712.941999999999</v>
      </c>
      <c r="M253">
        <v>14069.758</v>
      </c>
    </row>
    <row r="254" spans="1:13" x14ac:dyDescent="0.25">
      <c r="A254">
        <v>310</v>
      </c>
      <c r="B254">
        <v>20051030</v>
      </c>
      <c r="C254">
        <v>20051111</v>
      </c>
      <c r="D254">
        <v>20051106</v>
      </c>
      <c r="E254">
        <v>17922</v>
      </c>
      <c r="F254">
        <v>9</v>
      </c>
      <c r="G254">
        <v>9</v>
      </c>
      <c r="H254">
        <v>3578.27</v>
      </c>
      <c r="I254">
        <v>2171.2941999999998</v>
      </c>
      <c r="J254" s="16">
        <v>38655</v>
      </c>
      <c r="K254">
        <v>32204.43</v>
      </c>
      <c r="L254">
        <v>19541.647799999999</v>
      </c>
      <c r="M254">
        <v>12662.7822</v>
      </c>
    </row>
    <row r="255" spans="1:13" x14ac:dyDescent="0.25">
      <c r="A255">
        <v>310</v>
      </c>
      <c r="B255">
        <v>20051027</v>
      </c>
      <c r="C255">
        <v>20051108</v>
      </c>
      <c r="D255">
        <v>20051103</v>
      </c>
      <c r="E255">
        <v>17923</v>
      </c>
      <c r="F255">
        <v>9</v>
      </c>
      <c r="G255">
        <v>6</v>
      </c>
      <c r="H255">
        <v>3578.27</v>
      </c>
      <c r="I255">
        <v>2171.2941999999998</v>
      </c>
      <c r="J255" s="16">
        <v>38652</v>
      </c>
      <c r="K255">
        <v>21469.62</v>
      </c>
      <c r="L255">
        <v>13027.7652</v>
      </c>
      <c r="M255">
        <v>8441.8547999999992</v>
      </c>
    </row>
    <row r="256" spans="1:13" x14ac:dyDescent="0.25">
      <c r="A256">
        <v>310</v>
      </c>
      <c r="B256">
        <v>20051012</v>
      </c>
      <c r="C256">
        <v>20051024</v>
      </c>
      <c r="D256">
        <v>20051019</v>
      </c>
      <c r="E256">
        <v>17924</v>
      </c>
      <c r="F256">
        <v>9</v>
      </c>
      <c r="G256">
        <v>7</v>
      </c>
      <c r="H256">
        <v>3578.27</v>
      </c>
      <c r="I256">
        <v>2171.2941999999998</v>
      </c>
      <c r="J256" s="16">
        <v>38637</v>
      </c>
      <c r="K256">
        <v>25047.89</v>
      </c>
      <c r="L256">
        <v>15199.0594</v>
      </c>
      <c r="M256">
        <v>9848.8305999999993</v>
      </c>
    </row>
    <row r="257" spans="1:13" x14ac:dyDescent="0.25">
      <c r="A257">
        <v>310</v>
      </c>
      <c r="B257">
        <v>20051027</v>
      </c>
      <c r="C257">
        <v>20051108</v>
      </c>
      <c r="D257">
        <v>20051103</v>
      </c>
      <c r="E257">
        <v>17926</v>
      </c>
      <c r="F257">
        <v>9</v>
      </c>
      <c r="G257">
        <v>18</v>
      </c>
      <c r="H257">
        <v>3578.27</v>
      </c>
      <c r="I257">
        <v>2171.2941999999998</v>
      </c>
      <c r="J257" s="16">
        <v>38652</v>
      </c>
      <c r="K257">
        <v>64408.86</v>
      </c>
      <c r="L257">
        <v>39083.295599999998</v>
      </c>
      <c r="M257">
        <v>25325.564399999999</v>
      </c>
    </row>
    <row r="258" spans="1:13" x14ac:dyDescent="0.25">
      <c r="A258">
        <v>310</v>
      </c>
      <c r="B258">
        <v>20051111</v>
      </c>
      <c r="C258">
        <v>20051123</v>
      </c>
      <c r="D258">
        <v>20051118</v>
      </c>
      <c r="E258">
        <v>18203</v>
      </c>
      <c r="F258">
        <v>9</v>
      </c>
      <c r="G258">
        <v>10</v>
      </c>
      <c r="H258">
        <v>3578.27</v>
      </c>
      <c r="I258">
        <v>2171.2941999999998</v>
      </c>
      <c r="J258" s="16">
        <v>38667</v>
      </c>
      <c r="K258">
        <v>35782.699999999997</v>
      </c>
      <c r="L258">
        <v>21712.941999999999</v>
      </c>
      <c r="M258">
        <v>14069.758</v>
      </c>
    </row>
    <row r="259" spans="1:13" x14ac:dyDescent="0.25">
      <c r="A259">
        <v>310</v>
      </c>
      <c r="B259">
        <v>20051116</v>
      </c>
      <c r="C259">
        <v>20051128</v>
      </c>
      <c r="D259">
        <v>20051123</v>
      </c>
      <c r="E259">
        <v>18207</v>
      </c>
      <c r="F259">
        <v>9</v>
      </c>
      <c r="G259">
        <v>19</v>
      </c>
      <c r="H259">
        <v>3578.27</v>
      </c>
      <c r="I259">
        <v>2171.2941999999998</v>
      </c>
      <c r="J259" s="16">
        <v>38672</v>
      </c>
      <c r="K259">
        <v>67987.13</v>
      </c>
      <c r="L259">
        <v>41254.589800000002</v>
      </c>
      <c r="M259">
        <v>26732.540199999999</v>
      </c>
    </row>
    <row r="260" spans="1:13" x14ac:dyDescent="0.25">
      <c r="A260">
        <v>310</v>
      </c>
      <c r="B260">
        <v>20051103</v>
      </c>
      <c r="C260">
        <v>20051115</v>
      </c>
      <c r="D260">
        <v>20051110</v>
      </c>
      <c r="E260">
        <v>18210</v>
      </c>
      <c r="F260">
        <v>9</v>
      </c>
      <c r="G260">
        <v>14</v>
      </c>
      <c r="H260">
        <v>3578.27</v>
      </c>
      <c r="I260">
        <v>2171.2941999999998</v>
      </c>
      <c r="J260" s="16">
        <v>38659</v>
      </c>
      <c r="K260">
        <v>50095.78</v>
      </c>
      <c r="L260">
        <v>30398.1188</v>
      </c>
      <c r="M260">
        <v>19697.661199999999</v>
      </c>
    </row>
    <row r="261" spans="1:13" x14ac:dyDescent="0.25">
      <c r="A261">
        <v>310</v>
      </c>
      <c r="B261">
        <v>20051111</v>
      </c>
      <c r="C261">
        <v>20051123</v>
      </c>
      <c r="D261">
        <v>20051118</v>
      </c>
      <c r="E261">
        <v>18218</v>
      </c>
      <c r="F261">
        <v>9</v>
      </c>
      <c r="G261">
        <v>15</v>
      </c>
      <c r="H261">
        <v>3578.27</v>
      </c>
      <c r="I261">
        <v>2171.2941999999998</v>
      </c>
      <c r="J261" s="16">
        <v>38667</v>
      </c>
      <c r="K261">
        <v>53674.05</v>
      </c>
      <c r="L261">
        <v>32569.413</v>
      </c>
      <c r="M261">
        <v>21104.636999999999</v>
      </c>
    </row>
    <row r="262" spans="1:13" x14ac:dyDescent="0.25">
      <c r="A262">
        <v>310</v>
      </c>
      <c r="B262">
        <v>20051122</v>
      </c>
      <c r="C262">
        <v>20051204</v>
      </c>
      <c r="D262">
        <v>20051129</v>
      </c>
      <c r="E262">
        <v>18219</v>
      </c>
      <c r="F262">
        <v>9</v>
      </c>
      <c r="G262">
        <v>9</v>
      </c>
      <c r="H262">
        <v>3578.27</v>
      </c>
      <c r="I262">
        <v>2171.2941999999998</v>
      </c>
      <c r="J262" s="16">
        <v>38678</v>
      </c>
      <c r="K262">
        <v>32204.43</v>
      </c>
      <c r="L262">
        <v>19541.647799999999</v>
      </c>
      <c r="M262">
        <v>12662.7822</v>
      </c>
    </row>
    <row r="263" spans="1:13" x14ac:dyDescent="0.25">
      <c r="A263">
        <v>310</v>
      </c>
      <c r="B263">
        <v>20051120</v>
      </c>
      <c r="C263">
        <v>20051202</v>
      </c>
      <c r="D263">
        <v>20051127</v>
      </c>
      <c r="E263">
        <v>18244</v>
      </c>
      <c r="F263">
        <v>9</v>
      </c>
      <c r="G263">
        <v>8</v>
      </c>
      <c r="H263">
        <v>3578.27</v>
      </c>
      <c r="I263">
        <v>2171.2941999999998</v>
      </c>
      <c r="J263" s="16">
        <v>38676</v>
      </c>
      <c r="K263">
        <v>28626.16</v>
      </c>
      <c r="L263">
        <v>17370.353599999999</v>
      </c>
      <c r="M263">
        <v>11255.806399999999</v>
      </c>
    </row>
    <row r="264" spans="1:13" x14ac:dyDescent="0.25">
      <c r="A264">
        <v>310</v>
      </c>
      <c r="B264">
        <v>20051125</v>
      </c>
      <c r="C264">
        <v>20051207</v>
      </c>
      <c r="D264">
        <v>20051202</v>
      </c>
      <c r="E264">
        <v>18248</v>
      </c>
      <c r="F264">
        <v>9</v>
      </c>
      <c r="G264">
        <v>20</v>
      </c>
      <c r="H264">
        <v>3578.27</v>
      </c>
      <c r="I264">
        <v>2171.2941999999998</v>
      </c>
      <c r="J264" s="16">
        <v>38681</v>
      </c>
      <c r="K264">
        <v>71565.399999999994</v>
      </c>
      <c r="L264">
        <v>43425.883999999998</v>
      </c>
      <c r="M264">
        <v>28139.516</v>
      </c>
    </row>
    <row r="265" spans="1:13" x14ac:dyDescent="0.25">
      <c r="A265">
        <v>310</v>
      </c>
      <c r="B265">
        <v>20051119</v>
      </c>
      <c r="C265">
        <v>20051201</v>
      </c>
      <c r="D265">
        <v>20051126</v>
      </c>
      <c r="E265">
        <v>18249</v>
      </c>
      <c r="F265">
        <v>9</v>
      </c>
      <c r="G265">
        <v>20</v>
      </c>
      <c r="H265">
        <v>3578.27</v>
      </c>
      <c r="I265">
        <v>2171.2941999999998</v>
      </c>
      <c r="J265" s="16">
        <v>38675</v>
      </c>
      <c r="K265">
        <v>71565.399999999994</v>
      </c>
      <c r="L265">
        <v>43425.883999999998</v>
      </c>
      <c r="M265">
        <v>28139.516</v>
      </c>
    </row>
    <row r="266" spans="1:13" x14ac:dyDescent="0.25">
      <c r="A266">
        <v>310</v>
      </c>
      <c r="B266">
        <v>20051105</v>
      </c>
      <c r="C266">
        <v>20051117</v>
      </c>
      <c r="D266">
        <v>20051112</v>
      </c>
      <c r="E266">
        <v>18250</v>
      </c>
      <c r="F266">
        <v>9</v>
      </c>
      <c r="G266">
        <v>8</v>
      </c>
      <c r="H266">
        <v>3578.27</v>
      </c>
      <c r="I266">
        <v>2171.2941999999998</v>
      </c>
      <c r="J266" s="16">
        <v>38661</v>
      </c>
      <c r="K266">
        <v>28626.16</v>
      </c>
      <c r="L266">
        <v>17370.353599999999</v>
      </c>
      <c r="M266">
        <v>11255.806399999999</v>
      </c>
    </row>
    <row r="267" spans="1:13" x14ac:dyDescent="0.25">
      <c r="A267">
        <v>310</v>
      </c>
      <c r="B267">
        <v>20051120</v>
      </c>
      <c r="C267">
        <v>20051202</v>
      </c>
      <c r="D267">
        <v>20051127</v>
      </c>
      <c r="E267">
        <v>18269</v>
      </c>
      <c r="F267">
        <v>9</v>
      </c>
      <c r="G267">
        <v>20</v>
      </c>
      <c r="H267">
        <v>3578.27</v>
      </c>
      <c r="I267">
        <v>2171.2941999999998</v>
      </c>
      <c r="J267" s="16">
        <v>38676</v>
      </c>
      <c r="K267">
        <v>71565.399999999994</v>
      </c>
      <c r="L267">
        <v>43425.883999999998</v>
      </c>
      <c r="M267">
        <v>28139.516</v>
      </c>
    </row>
    <row r="268" spans="1:13" x14ac:dyDescent="0.25">
      <c r="A268">
        <v>310</v>
      </c>
      <c r="B268">
        <v>20051213</v>
      </c>
      <c r="C268">
        <v>20051225</v>
      </c>
      <c r="D268">
        <v>20051220</v>
      </c>
      <c r="E268">
        <v>18307</v>
      </c>
      <c r="F268">
        <v>9</v>
      </c>
      <c r="G268">
        <v>16</v>
      </c>
      <c r="H268">
        <v>3578.27</v>
      </c>
      <c r="I268">
        <v>2171.2941999999998</v>
      </c>
      <c r="J268" s="16">
        <v>38699</v>
      </c>
      <c r="K268">
        <v>57252.32</v>
      </c>
      <c r="L268">
        <v>34740.707199999997</v>
      </c>
      <c r="M268">
        <v>22511.612799999999</v>
      </c>
    </row>
    <row r="269" spans="1:13" x14ac:dyDescent="0.25">
      <c r="A269">
        <v>310</v>
      </c>
      <c r="B269">
        <v>20051223</v>
      </c>
      <c r="C269">
        <v>20060104</v>
      </c>
      <c r="D269">
        <v>20051230</v>
      </c>
      <c r="E269">
        <v>18462</v>
      </c>
      <c r="F269">
        <v>9</v>
      </c>
      <c r="G269">
        <v>13</v>
      </c>
      <c r="H269">
        <v>3578.27</v>
      </c>
      <c r="I269">
        <v>2171.2941999999998</v>
      </c>
      <c r="J269" s="16">
        <v>38709</v>
      </c>
      <c r="K269">
        <v>46517.51</v>
      </c>
      <c r="L269">
        <v>28226.8246</v>
      </c>
      <c r="M269">
        <v>18290.685399999998</v>
      </c>
    </row>
    <row r="270" spans="1:13" x14ac:dyDescent="0.25">
      <c r="A270">
        <v>310</v>
      </c>
      <c r="B270">
        <v>20051208</v>
      </c>
      <c r="C270">
        <v>20051220</v>
      </c>
      <c r="D270">
        <v>20051215</v>
      </c>
      <c r="E270">
        <v>18467</v>
      </c>
      <c r="F270">
        <v>9</v>
      </c>
      <c r="G270">
        <v>10</v>
      </c>
      <c r="H270">
        <v>3578.27</v>
      </c>
      <c r="I270">
        <v>2171.2941999999998</v>
      </c>
      <c r="J270" s="16">
        <v>38694</v>
      </c>
      <c r="K270">
        <v>35782.699999999997</v>
      </c>
      <c r="L270">
        <v>21712.941999999999</v>
      </c>
      <c r="M270">
        <v>14069.758</v>
      </c>
    </row>
    <row r="271" spans="1:13" x14ac:dyDescent="0.25">
      <c r="A271">
        <v>310</v>
      </c>
      <c r="B271">
        <v>20051223</v>
      </c>
      <c r="C271">
        <v>20060104</v>
      </c>
      <c r="D271">
        <v>20051230</v>
      </c>
      <c r="E271">
        <v>18469</v>
      </c>
      <c r="F271">
        <v>9</v>
      </c>
      <c r="G271">
        <v>4</v>
      </c>
      <c r="H271">
        <v>3578.27</v>
      </c>
      <c r="I271">
        <v>2171.2941999999998</v>
      </c>
      <c r="J271" s="16">
        <v>38709</v>
      </c>
      <c r="K271">
        <v>14313.08</v>
      </c>
      <c r="L271">
        <v>8685.1767999999993</v>
      </c>
      <c r="M271">
        <v>5627.9031999999997</v>
      </c>
    </row>
    <row r="272" spans="1:13" x14ac:dyDescent="0.25">
      <c r="A272">
        <v>310</v>
      </c>
      <c r="B272">
        <v>20051228</v>
      </c>
      <c r="C272">
        <v>20060109</v>
      </c>
      <c r="D272">
        <v>20060104</v>
      </c>
      <c r="E272">
        <v>18483</v>
      </c>
      <c r="F272">
        <v>9</v>
      </c>
      <c r="G272">
        <v>7</v>
      </c>
      <c r="H272">
        <v>3578.27</v>
      </c>
      <c r="I272">
        <v>2171.2941999999998</v>
      </c>
      <c r="J272" s="16">
        <v>38714</v>
      </c>
      <c r="K272">
        <v>25047.89</v>
      </c>
      <c r="L272">
        <v>15199.0594</v>
      </c>
      <c r="M272">
        <v>9848.8305999999993</v>
      </c>
    </row>
    <row r="273" spans="1:13" x14ac:dyDescent="0.25">
      <c r="A273">
        <v>310</v>
      </c>
      <c r="B273">
        <v>20051208</v>
      </c>
      <c r="C273">
        <v>20051220</v>
      </c>
      <c r="D273">
        <v>20051215</v>
      </c>
      <c r="E273">
        <v>18484</v>
      </c>
      <c r="F273">
        <v>9</v>
      </c>
      <c r="G273">
        <v>7</v>
      </c>
      <c r="H273">
        <v>3578.27</v>
      </c>
      <c r="I273">
        <v>2171.2941999999998</v>
      </c>
      <c r="J273" s="16">
        <v>38694</v>
      </c>
      <c r="K273">
        <v>25047.89</v>
      </c>
      <c r="L273">
        <v>15199.0594</v>
      </c>
      <c r="M273">
        <v>9848.8305999999993</v>
      </c>
    </row>
    <row r="274" spans="1:13" x14ac:dyDescent="0.25">
      <c r="A274">
        <v>310</v>
      </c>
      <c r="B274">
        <v>20051208</v>
      </c>
      <c r="C274">
        <v>20051220</v>
      </c>
      <c r="D274">
        <v>20051215</v>
      </c>
      <c r="E274">
        <v>18495</v>
      </c>
      <c r="F274">
        <v>9</v>
      </c>
      <c r="G274">
        <v>3</v>
      </c>
      <c r="H274">
        <v>3578.27</v>
      </c>
      <c r="I274">
        <v>2171.2941999999998</v>
      </c>
      <c r="J274" s="16">
        <v>38694</v>
      </c>
      <c r="K274">
        <v>10734.81</v>
      </c>
      <c r="L274">
        <v>6513.8825999999999</v>
      </c>
      <c r="M274">
        <v>4220.9273999999996</v>
      </c>
    </row>
    <row r="275" spans="1:13" x14ac:dyDescent="0.25">
      <c r="A275">
        <v>310</v>
      </c>
      <c r="B275">
        <v>20051208</v>
      </c>
      <c r="C275">
        <v>20051220</v>
      </c>
      <c r="D275">
        <v>20051215</v>
      </c>
      <c r="E275">
        <v>18693</v>
      </c>
      <c r="F275">
        <v>9</v>
      </c>
      <c r="G275">
        <v>15</v>
      </c>
      <c r="H275">
        <v>3578.27</v>
      </c>
      <c r="I275">
        <v>2171.2941999999998</v>
      </c>
      <c r="J275" s="16">
        <v>38694</v>
      </c>
      <c r="K275">
        <v>53674.05</v>
      </c>
      <c r="L275">
        <v>32569.413</v>
      </c>
      <c r="M275">
        <v>21104.636999999999</v>
      </c>
    </row>
    <row r="276" spans="1:13" x14ac:dyDescent="0.25">
      <c r="A276">
        <v>310</v>
      </c>
      <c r="B276">
        <v>20051219</v>
      </c>
      <c r="C276">
        <v>20051231</v>
      </c>
      <c r="D276">
        <v>20051226</v>
      </c>
      <c r="E276">
        <v>18697</v>
      </c>
      <c r="F276">
        <v>9</v>
      </c>
      <c r="G276">
        <v>19</v>
      </c>
      <c r="H276">
        <v>3578.27</v>
      </c>
      <c r="I276">
        <v>2171.2941999999998</v>
      </c>
      <c r="J276" s="16">
        <v>38705</v>
      </c>
      <c r="K276">
        <v>67987.13</v>
      </c>
      <c r="L276">
        <v>41254.589800000002</v>
      </c>
      <c r="M276">
        <v>26732.540199999999</v>
      </c>
    </row>
    <row r="277" spans="1:13" x14ac:dyDescent="0.25">
      <c r="A277">
        <v>310</v>
      </c>
      <c r="B277">
        <v>20051223</v>
      </c>
      <c r="C277">
        <v>20060104</v>
      </c>
      <c r="D277">
        <v>20051230</v>
      </c>
      <c r="E277">
        <v>18699</v>
      </c>
      <c r="F277">
        <v>9</v>
      </c>
      <c r="G277">
        <v>3</v>
      </c>
      <c r="H277">
        <v>3578.27</v>
      </c>
      <c r="I277">
        <v>2171.2941999999998</v>
      </c>
      <c r="J277" s="16">
        <v>38709</v>
      </c>
      <c r="K277">
        <v>10734.81</v>
      </c>
      <c r="L277">
        <v>6513.8825999999999</v>
      </c>
      <c r="M277">
        <v>4220.9273999999996</v>
      </c>
    </row>
    <row r="278" spans="1:13" x14ac:dyDescent="0.25">
      <c r="A278">
        <v>310</v>
      </c>
      <c r="B278">
        <v>20051219</v>
      </c>
      <c r="C278">
        <v>20051231</v>
      </c>
      <c r="D278">
        <v>20051226</v>
      </c>
      <c r="E278">
        <v>18701</v>
      </c>
      <c r="F278">
        <v>9</v>
      </c>
      <c r="G278">
        <v>18</v>
      </c>
      <c r="H278">
        <v>3578.27</v>
      </c>
      <c r="I278">
        <v>2171.2941999999998</v>
      </c>
      <c r="J278" s="16">
        <v>38705</v>
      </c>
      <c r="K278">
        <v>64408.86</v>
      </c>
      <c r="L278">
        <v>39083.295599999998</v>
      </c>
      <c r="M278">
        <v>25325.564399999999</v>
      </c>
    </row>
    <row r="279" spans="1:13" x14ac:dyDescent="0.25">
      <c r="A279">
        <v>350</v>
      </c>
      <c r="B279">
        <v>20050718</v>
      </c>
      <c r="C279">
        <v>20050730</v>
      </c>
      <c r="D279">
        <v>20050725</v>
      </c>
      <c r="E279">
        <v>11001</v>
      </c>
      <c r="F279">
        <v>9</v>
      </c>
      <c r="G279">
        <v>1</v>
      </c>
      <c r="H279">
        <v>3374.99</v>
      </c>
      <c r="I279">
        <v>1898.0944</v>
      </c>
      <c r="J279" s="16">
        <v>38551</v>
      </c>
      <c r="K279">
        <v>3374.99</v>
      </c>
      <c r="L279">
        <v>1898.0944</v>
      </c>
      <c r="M279">
        <v>1476.8956000000001</v>
      </c>
    </row>
    <row r="280" spans="1:13" x14ac:dyDescent="0.25">
      <c r="A280">
        <v>351</v>
      </c>
      <c r="B280">
        <v>20050702</v>
      </c>
      <c r="C280">
        <v>20050714</v>
      </c>
      <c r="D280">
        <v>20050709</v>
      </c>
      <c r="E280">
        <v>11005</v>
      </c>
      <c r="F280">
        <v>9</v>
      </c>
      <c r="G280">
        <v>19</v>
      </c>
      <c r="H280">
        <v>3374.99</v>
      </c>
      <c r="I280">
        <v>1898.0944</v>
      </c>
      <c r="J280" s="16">
        <v>38535</v>
      </c>
      <c r="K280">
        <v>64124.81</v>
      </c>
      <c r="L280">
        <v>36063.793599999997</v>
      </c>
      <c r="M280">
        <v>28061.0164</v>
      </c>
    </row>
    <row r="281" spans="1:13" x14ac:dyDescent="0.25">
      <c r="A281">
        <v>348</v>
      </c>
      <c r="B281">
        <v>20050728</v>
      </c>
      <c r="C281">
        <v>20050809</v>
      </c>
      <c r="D281">
        <v>20050804</v>
      </c>
      <c r="E281">
        <v>11008</v>
      </c>
      <c r="F281">
        <v>9</v>
      </c>
      <c r="G281">
        <v>7</v>
      </c>
      <c r="H281">
        <v>3374.99</v>
      </c>
      <c r="I281">
        <v>1898.0944</v>
      </c>
      <c r="J281" s="16">
        <v>38561</v>
      </c>
      <c r="K281">
        <v>23624.93</v>
      </c>
      <c r="L281">
        <v>13286.6608</v>
      </c>
      <c r="M281">
        <v>10338.269200000001</v>
      </c>
    </row>
    <row r="282" spans="1:13" x14ac:dyDescent="0.25">
      <c r="A282">
        <v>350</v>
      </c>
      <c r="B282">
        <v>20050730</v>
      </c>
      <c r="C282">
        <v>20050811</v>
      </c>
      <c r="D282">
        <v>20050806</v>
      </c>
      <c r="E282">
        <v>11009</v>
      </c>
      <c r="F282">
        <v>9</v>
      </c>
      <c r="G282">
        <v>16</v>
      </c>
      <c r="H282">
        <v>3374.99</v>
      </c>
      <c r="I282">
        <v>1898.0944</v>
      </c>
      <c r="J282" s="16">
        <v>38563</v>
      </c>
      <c r="K282">
        <v>53999.839999999997</v>
      </c>
      <c r="L282">
        <v>30369.510399999999</v>
      </c>
      <c r="M282">
        <v>23630.329600000001</v>
      </c>
    </row>
    <row r="283" spans="1:13" x14ac:dyDescent="0.25">
      <c r="A283">
        <v>350</v>
      </c>
      <c r="B283">
        <v>20050715</v>
      </c>
      <c r="C283">
        <v>20050727</v>
      </c>
      <c r="D283">
        <v>20050722</v>
      </c>
      <c r="E283">
        <v>11017</v>
      </c>
      <c r="F283">
        <v>9</v>
      </c>
      <c r="G283">
        <v>17</v>
      </c>
      <c r="H283">
        <v>3374.99</v>
      </c>
      <c r="I283">
        <v>1898.0944</v>
      </c>
      <c r="J283" s="16">
        <v>38548</v>
      </c>
      <c r="K283">
        <v>57374.83</v>
      </c>
      <c r="L283">
        <v>32267.604800000001</v>
      </c>
      <c r="M283">
        <v>25107.225200000001</v>
      </c>
    </row>
    <row r="284" spans="1:13" x14ac:dyDescent="0.25">
      <c r="A284">
        <v>350</v>
      </c>
      <c r="B284">
        <v>20050709</v>
      </c>
      <c r="C284">
        <v>20050721</v>
      </c>
      <c r="D284">
        <v>20050716</v>
      </c>
      <c r="E284">
        <v>11025</v>
      </c>
      <c r="F284">
        <v>9</v>
      </c>
      <c r="G284">
        <v>9</v>
      </c>
      <c r="H284">
        <v>3374.99</v>
      </c>
      <c r="I284">
        <v>1898.0944</v>
      </c>
      <c r="J284" s="16">
        <v>38542</v>
      </c>
      <c r="K284">
        <v>30374.91</v>
      </c>
      <c r="L284">
        <v>17082.849600000001</v>
      </c>
      <c r="M284">
        <v>13292.0604</v>
      </c>
    </row>
    <row r="285" spans="1:13" x14ac:dyDescent="0.25">
      <c r="A285">
        <v>349</v>
      </c>
      <c r="B285">
        <v>20050729</v>
      </c>
      <c r="C285">
        <v>20050810</v>
      </c>
      <c r="D285">
        <v>20050805</v>
      </c>
      <c r="E285">
        <v>11028</v>
      </c>
      <c r="F285">
        <v>9</v>
      </c>
      <c r="G285">
        <v>6</v>
      </c>
      <c r="H285">
        <v>3374.99</v>
      </c>
      <c r="I285">
        <v>1898.0944</v>
      </c>
      <c r="J285" s="16">
        <v>38562</v>
      </c>
      <c r="K285">
        <v>20249.939999999999</v>
      </c>
      <c r="L285">
        <v>11388.5664</v>
      </c>
      <c r="M285">
        <v>8861.3736000000008</v>
      </c>
    </row>
    <row r="286" spans="1:13" x14ac:dyDescent="0.25">
      <c r="A286">
        <v>348</v>
      </c>
      <c r="B286">
        <v>20050821</v>
      </c>
      <c r="C286">
        <v>20050902</v>
      </c>
      <c r="D286">
        <v>20050828</v>
      </c>
      <c r="E286">
        <v>11032</v>
      </c>
      <c r="F286">
        <v>9</v>
      </c>
      <c r="G286">
        <v>12</v>
      </c>
      <c r="H286">
        <v>3374.99</v>
      </c>
      <c r="I286">
        <v>1898.0944</v>
      </c>
      <c r="J286" s="16">
        <v>38585</v>
      </c>
      <c r="K286">
        <v>40499.879999999997</v>
      </c>
      <c r="L286">
        <v>22777.132799999999</v>
      </c>
      <c r="M286">
        <v>17722.747200000002</v>
      </c>
    </row>
    <row r="287" spans="1:13" x14ac:dyDescent="0.25">
      <c r="A287">
        <v>348</v>
      </c>
      <c r="B287">
        <v>20050818</v>
      </c>
      <c r="C287">
        <v>20050830</v>
      </c>
      <c r="D287">
        <v>20050825</v>
      </c>
      <c r="E287">
        <v>11033</v>
      </c>
      <c r="F287">
        <v>9</v>
      </c>
      <c r="G287">
        <v>5</v>
      </c>
      <c r="H287">
        <v>3374.99</v>
      </c>
      <c r="I287">
        <v>1898.0944</v>
      </c>
      <c r="J287" s="16">
        <v>38582</v>
      </c>
      <c r="K287">
        <v>16874.95</v>
      </c>
      <c r="L287">
        <v>9490.4719999999998</v>
      </c>
      <c r="M287">
        <v>7384.4780000000001</v>
      </c>
    </row>
    <row r="288" spans="1:13" x14ac:dyDescent="0.25">
      <c r="A288">
        <v>348</v>
      </c>
      <c r="B288">
        <v>20050809</v>
      </c>
      <c r="C288">
        <v>20050821</v>
      </c>
      <c r="D288">
        <v>20050816</v>
      </c>
      <c r="E288">
        <v>11035</v>
      </c>
      <c r="F288">
        <v>9</v>
      </c>
      <c r="G288">
        <v>1</v>
      </c>
      <c r="H288">
        <v>3374.99</v>
      </c>
      <c r="I288">
        <v>1898.0944</v>
      </c>
      <c r="J288" s="16">
        <v>38573</v>
      </c>
      <c r="K288">
        <v>3374.99</v>
      </c>
      <c r="L288">
        <v>1898.0944</v>
      </c>
      <c r="M288">
        <v>1476.8956000000001</v>
      </c>
    </row>
    <row r="289" spans="1:13" x14ac:dyDescent="0.25">
      <c r="A289">
        <v>351</v>
      </c>
      <c r="B289">
        <v>20050810</v>
      </c>
      <c r="C289">
        <v>20050822</v>
      </c>
      <c r="D289">
        <v>20050817</v>
      </c>
      <c r="E289">
        <v>11038</v>
      </c>
      <c r="F289">
        <v>9</v>
      </c>
      <c r="G289">
        <v>10</v>
      </c>
      <c r="H289">
        <v>3374.99</v>
      </c>
      <c r="I289">
        <v>1898.0944</v>
      </c>
      <c r="J289" s="16">
        <v>38574</v>
      </c>
      <c r="K289">
        <v>33749.9</v>
      </c>
      <c r="L289">
        <v>18980.944</v>
      </c>
      <c r="M289">
        <v>14768.956</v>
      </c>
    </row>
    <row r="290" spans="1:13" x14ac:dyDescent="0.25">
      <c r="A290">
        <v>351</v>
      </c>
      <c r="B290">
        <v>20050831</v>
      </c>
      <c r="C290">
        <v>20050912</v>
      </c>
      <c r="D290">
        <v>20050907</v>
      </c>
      <c r="E290">
        <v>11044</v>
      </c>
      <c r="F290">
        <v>9</v>
      </c>
      <c r="G290">
        <v>7</v>
      </c>
      <c r="H290">
        <v>3374.99</v>
      </c>
      <c r="I290">
        <v>1898.0944</v>
      </c>
      <c r="J290" s="16">
        <v>38595</v>
      </c>
      <c r="K290">
        <v>23624.93</v>
      </c>
      <c r="L290">
        <v>13286.6608</v>
      </c>
      <c r="M290">
        <v>10338.269200000001</v>
      </c>
    </row>
    <row r="291" spans="1:13" x14ac:dyDescent="0.25">
      <c r="A291">
        <v>349</v>
      </c>
      <c r="B291">
        <v>20050809</v>
      </c>
      <c r="C291">
        <v>20050821</v>
      </c>
      <c r="D291">
        <v>20050816</v>
      </c>
      <c r="E291">
        <v>11046</v>
      </c>
      <c r="F291">
        <v>9</v>
      </c>
      <c r="G291">
        <v>11</v>
      </c>
      <c r="H291">
        <v>3374.99</v>
      </c>
      <c r="I291">
        <v>1898.0944</v>
      </c>
      <c r="J291" s="16">
        <v>38573</v>
      </c>
      <c r="K291">
        <v>37124.89</v>
      </c>
      <c r="L291">
        <v>20879.038400000001</v>
      </c>
      <c r="M291">
        <v>16245.8516</v>
      </c>
    </row>
    <row r="292" spans="1:13" x14ac:dyDescent="0.25">
      <c r="A292">
        <v>351</v>
      </c>
      <c r="B292">
        <v>20050813</v>
      </c>
      <c r="C292">
        <v>20050825</v>
      </c>
      <c r="D292">
        <v>20050820</v>
      </c>
      <c r="E292">
        <v>11048</v>
      </c>
      <c r="F292">
        <v>9</v>
      </c>
      <c r="G292">
        <v>1</v>
      </c>
      <c r="H292">
        <v>3374.99</v>
      </c>
      <c r="I292">
        <v>1898.0944</v>
      </c>
      <c r="J292" s="16">
        <v>38577</v>
      </c>
      <c r="K292">
        <v>3374.99</v>
      </c>
      <c r="L292">
        <v>1898.0944</v>
      </c>
      <c r="M292">
        <v>1476.8956000000001</v>
      </c>
    </row>
    <row r="293" spans="1:13" x14ac:dyDescent="0.25">
      <c r="A293">
        <v>350</v>
      </c>
      <c r="B293">
        <v>20050823</v>
      </c>
      <c r="C293">
        <v>20050904</v>
      </c>
      <c r="D293">
        <v>20050830</v>
      </c>
      <c r="E293">
        <v>11050</v>
      </c>
      <c r="F293">
        <v>9</v>
      </c>
      <c r="G293">
        <v>2</v>
      </c>
      <c r="H293">
        <v>3374.99</v>
      </c>
      <c r="I293">
        <v>1898.0944</v>
      </c>
      <c r="J293" s="16">
        <v>38587</v>
      </c>
      <c r="K293">
        <v>6749.98</v>
      </c>
      <c r="L293">
        <v>3796.1887999999999</v>
      </c>
      <c r="M293">
        <v>2953.7912000000001</v>
      </c>
    </row>
    <row r="294" spans="1:13" x14ac:dyDescent="0.25">
      <c r="A294">
        <v>349</v>
      </c>
      <c r="B294">
        <v>20050820</v>
      </c>
      <c r="C294">
        <v>20050901</v>
      </c>
      <c r="D294">
        <v>20050827</v>
      </c>
      <c r="E294">
        <v>11052</v>
      </c>
      <c r="F294">
        <v>9</v>
      </c>
      <c r="G294">
        <v>5</v>
      </c>
      <c r="H294">
        <v>3374.99</v>
      </c>
      <c r="I294">
        <v>1898.0944</v>
      </c>
      <c r="J294" s="16">
        <v>38584</v>
      </c>
      <c r="K294">
        <v>16874.95</v>
      </c>
      <c r="L294">
        <v>9490.4719999999998</v>
      </c>
      <c r="M294">
        <v>7384.4780000000001</v>
      </c>
    </row>
    <row r="295" spans="1:13" x14ac:dyDescent="0.25">
      <c r="A295">
        <v>351</v>
      </c>
      <c r="B295">
        <v>20050803</v>
      </c>
      <c r="C295">
        <v>20050815</v>
      </c>
      <c r="D295">
        <v>20050810</v>
      </c>
      <c r="E295">
        <v>11055</v>
      </c>
      <c r="F295">
        <v>9</v>
      </c>
      <c r="G295">
        <v>13</v>
      </c>
      <c r="H295">
        <v>3374.99</v>
      </c>
      <c r="I295">
        <v>1898.0944</v>
      </c>
      <c r="J295" s="16">
        <v>38567</v>
      </c>
      <c r="K295">
        <v>43874.87</v>
      </c>
      <c r="L295">
        <v>24675.227200000001</v>
      </c>
      <c r="M295">
        <v>19199.642800000001</v>
      </c>
    </row>
    <row r="296" spans="1:13" x14ac:dyDescent="0.25">
      <c r="A296">
        <v>350</v>
      </c>
      <c r="B296">
        <v>20050829</v>
      </c>
      <c r="C296">
        <v>20050910</v>
      </c>
      <c r="D296">
        <v>20050905</v>
      </c>
      <c r="E296">
        <v>11056</v>
      </c>
      <c r="F296">
        <v>9</v>
      </c>
      <c r="G296">
        <v>18</v>
      </c>
      <c r="H296">
        <v>3374.99</v>
      </c>
      <c r="I296">
        <v>1898.0944</v>
      </c>
      <c r="J296" s="16">
        <v>38593</v>
      </c>
      <c r="K296">
        <v>60749.82</v>
      </c>
      <c r="L296">
        <v>34165.699200000003</v>
      </c>
      <c r="M296">
        <v>26584.120800000001</v>
      </c>
    </row>
    <row r="297" spans="1:13" x14ac:dyDescent="0.25">
      <c r="A297">
        <v>351</v>
      </c>
      <c r="B297">
        <v>20050825</v>
      </c>
      <c r="C297">
        <v>20050906</v>
      </c>
      <c r="D297">
        <v>20050901</v>
      </c>
      <c r="E297">
        <v>11057</v>
      </c>
      <c r="F297">
        <v>9</v>
      </c>
      <c r="G297">
        <v>7</v>
      </c>
      <c r="H297">
        <v>3374.99</v>
      </c>
      <c r="I297">
        <v>1898.0944</v>
      </c>
      <c r="J297" s="16">
        <v>38589</v>
      </c>
      <c r="K297">
        <v>23624.93</v>
      </c>
      <c r="L297">
        <v>13286.6608</v>
      </c>
      <c r="M297">
        <v>10338.269200000001</v>
      </c>
    </row>
    <row r="298" spans="1:13" x14ac:dyDescent="0.25">
      <c r="A298">
        <v>348</v>
      </c>
      <c r="B298">
        <v>20050913</v>
      </c>
      <c r="C298">
        <v>20050925</v>
      </c>
      <c r="D298">
        <v>20050920</v>
      </c>
      <c r="E298">
        <v>11061</v>
      </c>
      <c r="F298">
        <v>9</v>
      </c>
      <c r="G298">
        <v>12</v>
      </c>
      <c r="H298">
        <v>3374.99</v>
      </c>
      <c r="I298">
        <v>1898.0944</v>
      </c>
      <c r="J298" s="16">
        <v>38608</v>
      </c>
      <c r="K298">
        <v>40499.879999999997</v>
      </c>
      <c r="L298">
        <v>22777.132799999999</v>
      </c>
      <c r="M298">
        <v>17722.747200000002</v>
      </c>
    </row>
    <row r="299" spans="1:13" x14ac:dyDescent="0.25">
      <c r="A299">
        <v>351</v>
      </c>
      <c r="B299">
        <v>20051029</v>
      </c>
      <c r="C299">
        <v>20051110</v>
      </c>
      <c r="D299">
        <v>20051105</v>
      </c>
      <c r="E299">
        <v>11075</v>
      </c>
      <c r="F299">
        <v>9</v>
      </c>
      <c r="G299">
        <v>6</v>
      </c>
      <c r="H299">
        <v>3374.99</v>
      </c>
      <c r="I299">
        <v>1898.0944</v>
      </c>
      <c r="J299" s="16">
        <v>38654</v>
      </c>
      <c r="K299">
        <v>20249.939999999999</v>
      </c>
      <c r="L299">
        <v>11388.5664</v>
      </c>
      <c r="M299">
        <v>8861.3736000000008</v>
      </c>
    </row>
    <row r="300" spans="1:13" x14ac:dyDescent="0.25">
      <c r="A300">
        <v>351</v>
      </c>
      <c r="B300">
        <v>20051016</v>
      </c>
      <c r="C300">
        <v>20051028</v>
      </c>
      <c r="D300">
        <v>20051023</v>
      </c>
      <c r="E300">
        <v>11077</v>
      </c>
      <c r="F300">
        <v>9</v>
      </c>
      <c r="G300">
        <v>17</v>
      </c>
      <c r="H300">
        <v>3374.99</v>
      </c>
      <c r="I300">
        <v>1898.0944</v>
      </c>
      <c r="J300" s="16">
        <v>38641</v>
      </c>
      <c r="K300">
        <v>57374.83</v>
      </c>
      <c r="L300">
        <v>32267.604800000001</v>
      </c>
      <c r="M300">
        <v>25107.225200000001</v>
      </c>
    </row>
    <row r="301" spans="1:13" x14ac:dyDescent="0.25">
      <c r="A301">
        <v>351</v>
      </c>
      <c r="B301">
        <v>20051011</v>
      </c>
      <c r="C301">
        <v>20051023</v>
      </c>
      <c r="D301">
        <v>20051018</v>
      </c>
      <c r="E301">
        <v>11080</v>
      </c>
      <c r="F301">
        <v>9</v>
      </c>
      <c r="G301">
        <v>9</v>
      </c>
      <c r="H301">
        <v>3374.99</v>
      </c>
      <c r="I301">
        <v>1898.0944</v>
      </c>
      <c r="J301" s="16">
        <v>38636</v>
      </c>
      <c r="K301">
        <v>30374.91</v>
      </c>
      <c r="L301">
        <v>17082.849600000001</v>
      </c>
      <c r="M301">
        <v>13292.0604</v>
      </c>
    </row>
    <row r="302" spans="1:13" x14ac:dyDescent="0.25">
      <c r="A302">
        <v>348</v>
      </c>
      <c r="B302">
        <v>20051009</v>
      </c>
      <c r="C302">
        <v>20051021</v>
      </c>
      <c r="D302">
        <v>20051016</v>
      </c>
      <c r="E302">
        <v>11092</v>
      </c>
      <c r="F302">
        <v>9</v>
      </c>
      <c r="G302">
        <v>7</v>
      </c>
      <c r="H302">
        <v>3374.99</v>
      </c>
      <c r="I302">
        <v>1898.0944</v>
      </c>
      <c r="J302" s="16">
        <v>38634</v>
      </c>
      <c r="K302">
        <v>23624.93</v>
      </c>
      <c r="L302">
        <v>13286.6608</v>
      </c>
      <c r="M302">
        <v>10338.269200000001</v>
      </c>
    </row>
    <row r="303" spans="1:13" x14ac:dyDescent="0.25">
      <c r="A303">
        <v>351</v>
      </c>
      <c r="B303">
        <v>20051002</v>
      </c>
      <c r="C303">
        <v>20051014</v>
      </c>
      <c r="D303">
        <v>20051009</v>
      </c>
      <c r="E303">
        <v>11095</v>
      </c>
      <c r="F303">
        <v>9</v>
      </c>
      <c r="G303">
        <v>14</v>
      </c>
      <c r="H303">
        <v>3374.99</v>
      </c>
      <c r="I303">
        <v>1898.0944</v>
      </c>
      <c r="J303" s="16">
        <v>38627</v>
      </c>
      <c r="K303">
        <v>47249.86</v>
      </c>
      <c r="L303">
        <v>26573.321599999999</v>
      </c>
      <c r="M303">
        <v>20676.538400000001</v>
      </c>
    </row>
    <row r="304" spans="1:13" x14ac:dyDescent="0.25">
      <c r="A304">
        <v>351</v>
      </c>
      <c r="B304">
        <v>20051012</v>
      </c>
      <c r="C304">
        <v>20051024</v>
      </c>
      <c r="D304">
        <v>20051019</v>
      </c>
      <c r="E304">
        <v>11096</v>
      </c>
      <c r="F304">
        <v>9</v>
      </c>
      <c r="G304">
        <v>7</v>
      </c>
      <c r="H304">
        <v>3374.99</v>
      </c>
      <c r="I304">
        <v>1898.0944</v>
      </c>
      <c r="J304" s="16">
        <v>38637</v>
      </c>
      <c r="K304">
        <v>23624.93</v>
      </c>
      <c r="L304">
        <v>13286.6608</v>
      </c>
      <c r="M304">
        <v>10338.269200000001</v>
      </c>
    </row>
    <row r="305" spans="1:13" x14ac:dyDescent="0.25">
      <c r="A305">
        <v>351</v>
      </c>
      <c r="B305">
        <v>20051005</v>
      </c>
      <c r="C305">
        <v>20051017</v>
      </c>
      <c r="D305">
        <v>20051012</v>
      </c>
      <c r="E305">
        <v>11097</v>
      </c>
      <c r="F305">
        <v>9</v>
      </c>
      <c r="G305">
        <v>2</v>
      </c>
      <c r="H305">
        <v>3374.99</v>
      </c>
      <c r="I305">
        <v>1898.0944</v>
      </c>
      <c r="J305" s="16">
        <v>38630</v>
      </c>
      <c r="K305">
        <v>6749.98</v>
      </c>
      <c r="L305">
        <v>3796.1887999999999</v>
      </c>
      <c r="M305">
        <v>2953.7912000000001</v>
      </c>
    </row>
    <row r="306" spans="1:13" x14ac:dyDescent="0.25">
      <c r="A306">
        <v>349</v>
      </c>
      <c r="B306">
        <v>20051017</v>
      </c>
      <c r="C306">
        <v>20051029</v>
      </c>
      <c r="D306">
        <v>20051024</v>
      </c>
      <c r="E306">
        <v>11100</v>
      </c>
      <c r="F306">
        <v>9</v>
      </c>
      <c r="G306">
        <v>6</v>
      </c>
      <c r="H306">
        <v>3374.99</v>
      </c>
      <c r="I306">
        <v>1898.0944</v>
      </c>
      <c r="J306" s="16">
        <v>38642</v>
      </c>
      <c r="K306">
        <v>20249.939999999999</v>
      </c>
      <c r="L306">
        <v>11388.5664</v>
      </c>
      <c r="M306">
        <v>8861.3736000000008</v>
      </c>
    </row>
    <row r="307" spans="1:13" x14ac:dyDescent="0.25">
      <c r="A307">
        <v>351</v>
      </c>
      <c r="B307">
        <v>20051016</v>
      </c>
      <c r="C307">
        <v>20051028</v>
      </c>
      <c r="D307">
        <v>20051023</v>
      </c>
      <c r="E307">
        <v>11103</v>
      </c>
      <c r="F307">
        <v>9</v>
      </c>
      <c r="G307">
        <v>19</v>
      </c>
      <c r="H307">
        <v>3374.99</v>
      </c>
      <c r="I307">
        <v>1898.0944</v>
      </c>
      <c r="J307" s="16">
        <v>38641</v>
      </c>
      <c r="K307">
        <v>64124.81</v>
      </c>
      <c r="L307">
        <v>36063.793599999997</v>
      </c>
      <c r="M307">
        <v>28061.0164</v>
      </c>
    </row>
    <row r="308" spans="1:13" x14ac:dyDescent="0.25">
      <c r="A308">
        <v>349</v>
      </c>
      <c r="B308">
        <v>20051101</v>
      </c>
      <c r="C308">
        <v>20051113</v>
      </c>
      <c r="D308">
        <v>20051108</v>
      </c>
      <c r="E308">
        <v>11107</v>
      </c>
      <c r="F308">
        <v>9</v>
      </c>
      <c r="G308">
        <v>3</v>
      </c>
      <c r="H308">
        <v>3374.99</v>
      </c>
      <c r="I308">
        <v>1898.0944</v>
      </c>
      <c r="J308" s="16">
        <v>38657</v>
      </c>
      <c r="K308">
        <v>10124.969999999999</v>
      </c>
      <c r="L308">
        <v>5694.2831999999999</v>
      </c>
      <c r="M308">
        <v>4430.6868000000004</v>
      </c>
    </row>
    <row r="309" spans="1:13" x14ac:dyDescent="0.25">
      <c r="A309">
        <v>348</v>
      </c>
      <c r="B309">
        <v>20051103</v>
      </c>
      <c r="C309">
        <v>20051115</v>
      </c>
      <c r="D309">
        <v>20051110</v>
      </c>
      <c r="E309">
        <v>11108</v>
      </c>
      <c r="F309">
        <v>9</v>
      </c>
      <c r="G309">
        <v>20</v>
      </c>
      <c r="H309">
        <v>3374.99</v>
      </c>
      <c r="I309">
        <v>1898.0944</v>
      </c>
      <c r="J309" s="16">
        <v>38659</v>
      </c>
      <c r="K309">
        <v>67499.8</v>
      </c>
      <c r="L309">
        <v>37961.887999999999</v>
      </c>
      <c r="M309">
        <v>29537.912</v>
      </c>
    </row>
    <row r="310" spans="1:13" x14ac:dyDescent="0.25">
      <c r="A310">
        <v>349</v>
      </c>
      <c r="B310">
        <v>20051110</v>
      </c>
      <c r="C310">
        <v>20051122</v>
      </c>
      <c r="D310">
        <v>20051117</v>
      </c>
      <c r="E310">
        <v>11109</v>
      </c>
      <c r="F310">
        <v>9</v>
      </c>
      <c r="G310">
        <v>9</v>
      </c>
      <c r="H310">
        <v>3374.99</v>
      </c>
      <c r="I310">
        <v>1898.0944</v>
      </c>
      <c r="J310" s="16">
        <v>38666</v>
      </c>
      <c r="K310">
        <v>30374.91</v>
      </c>
      <c r="L310">
        <v>17082.849600000001</v>
      </c>
      <c r="M310">
        <v>13292.0604</v>
      </c>
    </row>
    <row r="311" spans="1:13" x14ac:dyDescent="0.25">
      <c r="A311">
        <v>348</v>
      </c>
      <c r="B311">
        <v>20051125</v>
      </c>
      <c r="C311">
        <v>20051207</v>
      </c>
      <c r="D311">
        <v>20051202</v>
      </c>
      <c r="E311">
        <v>11112</v>
      </c>
      <c r="F311">
        <v>9</v>
      </c>
      <c r="G311">
        <v>16</v>
      </c>
      <c r="H311">
        <v>3374.99</v>
      </c>
      <c r="I311">
        <v>1898.0944</v>
      </c>
      <c r="J311" s="16">
        <v>38681</v>
      </c>
      <c r="K311">
        <v>53999.839999999997</v>
      </c>
      <c r="L311">
        <v>30369.510399999999</v>
      </c>
      <c r="M311">
        <v>23630.329600000001</v>
      </c>
    </row>
    <row r="312" spans="1:13" x14ac:dyDescent="0.25">
      <c r="A312">
        <v>350</v>
      </c>
      <c r="B312">
        <v>20051114</v>
      </c>
      <c r="C312">
        <v>20051126</v>
      </c>
      <c r="D312">
        <v>20051121</v>
      </c>
      <c r="E312">
        <v>11120</v>
      </c>
      <c r="F312">
        <v>9</v>
      </c>
      <c r="G312">
        <v>6</v>
      </c>
      <c r="H312">
        <v>3374.99</v>
      </c>
      <c r="I312">
        <v>1898.0944</v>
      </c>
      <c r="J312" s="16">
        <v>38670</v>
      </c>
      <c r="K312">
        <v>20249.939999999999</v>
      </c>
      <c r="L312">
        <v>11388.5664</v>
      </c>
      <c r="M312">
        <v>8861.3736000000008</v>
      </c>
    </row>
    <row r="313" spans="1:13" x14ac:dyDescent="0.25">
      <c r="A313">
        <v>351</v>
      </c>
      <c r="B313">
        <v>20051113</v>
      </c>
      <c r="C313">
        <v>20051125</v>
      </c>
      <c r="D313">
        <v>20051120</v>
      </c>
      <c r="E313">
        <v>11147</v>
      </c>
      <c r="F313">
        <v>9</v>
      </c>
      <c r="G313">
        <v>6</v>
      </c>
      <c r="H313">
        <v>3374.99</v>
      </c>
      <c r="I313">
        <v>1898.0944</v>
      </c>
      <c r="J313" s="16">
        <v>38669</v>
      </c>
      <c r="K313">
        <v>20249.939999999999</v>
      </c>
      <c r="L313">
        <v>11388.5664</v>
      </c>
      <c r="M313">
        <v>8861.3736000000008</v>
      </c>
    </row>
    <row r="314" spans="1:13" x14ac:dyDescent="0.25">
      <c r="A314">
        <v>349</v>
      </c>
      <c r="B314">
        <v>20051115</v>
      </c>
      <c r="C314">
        <v>20051127</v>
      </c>
      <c r="D314">
        <v>20051122</v>
      </c>
      <c r="E314">
        <v>11151</v>
      </c>
      <c r="F314">
        <v>9</v>
      </c>
      <c r="G314">
        <v>15</v>
      </c>
      <c r="H314">
        <v>3374.99</v>
      </c>
      <c r="I314">
        <v>1898.0944</v>
      </c>
      <c r="J314" s="16">
        <v>38671</v>
      </c>
      <c r="K314">
        <v>50624.85</v>
      </c>
      <c r="L314">
        <v>28471.416000000001</v>
      </c>
      <c r="M314">
        <v>22153.434000000001</v>
      </c>
    </row>
    <row r="315" spans="1:13" x14ac:dyDescent="0.25">
      <c r="A315">
        <v>348</v>
      </c>
      <c r="B315">
        <v>20051110</v>
      </c>
      <c r="C315">
        <v>20051122</v>
      </c>
      <c r="D315">
        <v>20051117</v>
      </c>
      <c r="E315">
        <v>11356</v>
      </c>
      <c r="F315">
        <v>9</v>
      </c>
      <c r="G315">
        <v>7</v>
      </c>
      <c r="H315">
        <v>3374.99</v>
      </c>
      <c r="I315">
        <v>1898.0944</v>
      </c>
      <c r="J315" s="16">
        <v>38666</v>
      </c>
      <c r="K315">
        <v>23624.93</v>
      </c>
      <c r="L315">
        <v>13286.6608</v>
      </c>
      <c r="M315">
        <v>10338.269200000001</v>
      </c>
    </row>
    <row r="316" spans="1:13" x14ac:dyDescent="0.25">
      <c r="A316">
        <v>349</v>
      </c>
      <c r="B316">
        <v>20051219</v>
      </c>
      <c r="C316">
        <v>20051231</v>
      </c>
      <c r="D316">
        <v>20051226</v>
      </c>
      <c r="E316">
        <v>11357</v>
      </c>
      <c r="F316">
        <v>9</v>
      </c>
      <c r="G316">
        <v>16</v>
      </c>
      <c r="H316">
        <v>3374.99</v>
      </c>
      <c r="I316">
        <v>1898.0944</v>
      </c>
      <c r="J316" s="16">
        <v>38705</v>
      </c>
      <c r="K316">
        <v>53999.839999999997</v>
      </c>
      <c r="L316">
        <v>30369.510399999999</v>
      </c>
      <c r="M316">
        <v>23630.329600000001</v>
      </c>
    </row>
    <row r="317" spans="1:13" x14ac:dyDescent="0.25">
      <c r="A317">
        <v>348</v>
      </c>
      <c r="B317">
        <v>20051229</v>
      </c>
      <c r="C317">
        <v>20060110</v>
      </c>
      <c r="D317">
        <v>20060105</v>
      </c>
      <c r="E317">
        <v>11358</v>
      </c>
      <c r="F317">
        <v>9</v>
      </c>
      <c r="G317">
        <v>17</v>
      </c>
      <c r="H317">
        <v>3374.99</v>
      </c>
      <c r="I317">
        <v>1898.0944</v>
      </c>
      <c r="J317" s="16">
        <v>38715</v>
      </c>
      <c r="K317">
        <v>57374.83</v>
      </c>
      <c r="L317">
        <v>32267.604800000001</v>
      </c>
      <c r="M317">
        <v>25107.225200000001</v>
      </c>
    </row>
    <row r="318" spans="1:13" x14ac:dyDescent="0.25">
      <c r="A318">
        <v>350</v>
      </c>
      <c r="B318">
        <v>20051214</v>
      </c>
      <c r="C318">
        <v>20051226</v>
      </c>
      <c r="D318">
        <v>20051221</v>
      </c>
      <c r="E318">
        <v>11359</v>
      </c>
      <c r="F318">
        <v>9</v>
      </c>
      <c r="G318">
        <v>1</v>
      </c>
      <c r="H318">
        <v>3374.99</v>
      </c>
      <c r="I318">
        <v>1898.0944</v>
      </c>
      <c r="J318" s="16">
        <v>38700</v>
      </c>
      <c r="K318">
        <v>3374.99</v>
      </c>
      <c r="L318">
        <v>1898.0944</v>
      </c>
      <c r="M318">
        <v>1476.8956000000001</v>
      </c>
    </row>
    <row r="319" spans="1:13" x14ac:dyDescent="0.25">
      <c r="A319">
        <v>348</v>
      </c>
      <c r="B319">
        <v>20051208</v>
      </c>
      <c r="C319">
        <v>20051220</v>
      </c>
      <c r="D319">
        <v>20051215</v>
      </c>
      <c r="E319">
        <v>11364</v>
      </c>
      <c r="F319">
        <v>9</v>
      </c>
      <c r="G319">
        <v>9</v>
      </c>
      <c r="H319">
        <v>3374.99</v>
      </c>
      <c r="I319">
        <v>1898.0944</v>
      </c>
      <c r="J319" s="16">
        <v>38694</v>
      </c>
      <c r="K319">
        <v>30374.91</v>
      </c>
      <c r="L319">
        <v>17082.849600000001</v>
      </c>
      <c r="M319">
        <v>13292.0604</v>
      </c>
    </row>
    <row r="320" spans="1:13" x14ac:dyDescent="0.25">
      <c r="A320">
        <v>350</v>
      </c>
      <c r="B320">
        <v>20051201</v>
      </c>
      <c r="C320">
        <v>20051213</v>
      </c>
      <c r="D320">
        <v>20051208</v>
      </c>
      <c r="E320">
        <v>11365</v>
      </c>
      <c r="F320">
        <v>9</v>
      </c>
      <c r="G320">
        <v>1</v>
      </c>
      <c r="H320">
        <v>3374.99</v>
      </c>
      <c r="I320">
        <v>1898.0944</v>
      </c>
      <c r="J320" s="16">
        <v>38687</v>
      </c>
      <c r="K320">
        <v>3374.99</v>
      </c>
      <c r="L320">
        <v>1898.0944</v>
      </c>
      <c r="M320">
        <v>1476.8956000000001</v>
      </c>
    </row>
    <row r="321" spans="1:13" x14ac:dyDescent="0.25">
      <c r="A321">
        <v>350</v>
      </c>
      <c r="B321">
        <v>20051225</v>
      </c>
      <c r="C321">
        <v>20060106</v>
      </c>
      <c r="D321">
        <v>20060101</v>
      </c>
      <c r="E321">
        <v>11368</v>
      </c>
      <c r="F321">
        <v>9</v>
      </c>
      <c r="G321">
        <v>18</v>
      </c>
      <c r="H321">
        <v>3374.99</v>
      </c>
      <c r="I321">
        <v>1898.0944</v>
      </c>
      <c r="J321" s="16">
        <v>38711</v>
      </c>
      <c r="K321">
        <v>60749.82</v>
      </c>
      <c r="L321">
        <v>34165.699200000003</v>
      </c>
      <c r="M321">
        <v>26584.120800000001</v>
      </c>
    </row>
    <row r="322" spans="1:13" x14ac:dyDescent="0.25">
      <c r="A322">
        <v>351</v>
      </c>
      <c r="B322">
        <v>20051208</v>
      </c>
      <c r="C322">
        <v>20051220</v>
      </c>
      <c r="D322">
        <v>20051215</v>
      </c>
      <c r="E322">
        <v>11372</v>
      </c>
      <c r="F322">
        <v>9</v>
      </c>
      <c r="G322">
        <v>17</v>
      </c>
      <c r="H322">
        <v>3374.99</v>
      </c>
      <c r="I322">
        <v>1898.0944</v>
      </c>
      <c r="J322" s="16">
        <v>38694</v>
      </c>
      <c r="K322">
        <v>57374.83</v>
      </c>
      <c r="L322">
        <v>32267.604800000001</v>
      </c>
      <c r="M322">
        <v>25107.225200000001</v>
      </c>
    </row>
    <row r="323" spans="1:13" x14ac:dyDescent="0.25">
      <c r="A323">
        <v>350</v>
      </c>
      <c r="B323">
        <v>20051208</v>
      </c>
      <c r="C323">
        <v>20051220</v>
      </c>
      <c r="D323">
        <v>20051215</v>
      </c>
      <c r="E323">
        <v>11443</v>
      </c>
      <c r="F323">
        <v>9</v>
      </c>
      <c r="G323">
        <v>9</v>
      </c>
      <c r="H323">
        <v>3374.99</v>
      </c>
      <c r="I323">
        <v>1898.0944</v>
      </c>
      <c r="J323" s="16">
        <v>38694</v>
      </c>
      <c r="K323">
        <v>30374.91</v>
      </c>
      <c r="L323">
        <v>17082.849600000001</v>
      </c>
      <c r="M323">
        <v>13292.0604</v>
      </c>
    </row>
    <row r="324" spans="1:13" x14ac:dyDescent="0.25">
      <c r="A324">
        <v>351</v>
      </c>
      <c r="B324">
        <v>20051202</v>
      </c>
      <c r="C324">
        <v>20051214</v>
      </c>
      <c r="D324">
        <v>20051209</v>
      </c>
      <c r="E324">
        <v>11444</v>
      </c>
      <c r="F324">
        <v>9</v>
      </c>
      <c r="G324">
        <v>18</v>
      </c>
      <c r="H324">
        <v>3374.99</v>
      </c>
      <c r="I324">
        <v>1898.0944</v>
      </c>
      <c r="J324" s="16">
        <v>38688</v>
      </c>
      <c r="K324">
        <v>60749.82</v>
      </c>
      <c r="L324">
        <v>34165.699200000003</v>
      </c>
      <c r="M324">
        <v>26584.120800000001</v>
      </c>
    </row>
    <row r="325" spans="1:13" x14ac:dyDescent="0.25">
      <c r="A325">
        <v>350</v>
      </c>
      <c r="B325">
        <v>20051229</v>
      </c>
      <c r="C325">
        <v>20060110</v>
      </c>
      <c r="D325">
        <v>20060105</v>
      </c>
      <c r="E325">
        <v>11447</v>
      </c>
      <c r="F325">
        <v>9</v>
      </c>
      <c r="G325">
        <v>15</v>
      </c>
      <c r="H325">
        <v>3374.99</v>
      </c>
      <c r="I325">
        <v>1898.0944</v>
      </c>
      <c r="J325" s="16">
        <v>38715</v>
      </c>
      <c r="K325">
        <v>50624.85</v>
      </c>
      <c r="L325">
        <v>28471.416000000001</v>
      </c>
      <c r="M325">
        <v>22153.434000000001</v>
      </c>
    </row>
    <row r="326" spans="1:13" x14ac:dyDescent="0.25">
      <c r="A326">
        <v>348</v>
      </c>
      <c r="B326">
        <v>20051217</v>
      </c>
      <c r="C326">
        <v>20051229</v>
      </c>
      <c r="D326">
        <v>20051224</v>
      </c>
      <c r="E326">
        <v>11448</v>
      </c>
      <c r="F326">
        <v>9</v>
      </c>
      <c r="G326">
        <v>18</v>
      </c>
      <c r="H326">
        <v>3374.99</v>
      </c>
      <c r="I326">
        <v>1898.0944</v>
      </c>
      <c r="J326" s="16">
        <v>38703</v>
      </c>
      <c r="K326">
        <v>60749.82</v>
      </c>
      <c r="L326">
        <v>34165.699200000003</v>
      </c>
      <c r="M326">
        <v>26584.120800000001</v>
      </c>
    </row>
    <row r="327" spans="1:13" x14ac:dyDescent="0.25">
      <c r="A327">
        <v>351</v>
      </c>
      <c r="B327">
        <v>20051220</v>
      </c>
      <c r="C327">
        <v>20060101</v>
      </c>
      <c r="D327">
        <v>20051227</v>
      </c>
      <c r="E327">
        <v>11449</v>
      </c>
      <c r="F327">
        <v>9</v>
      </c>
      <c r="G327">
        <v>10</v>
      </c>
      <c r="H327">
        <v>3374.99</v>
      </c>
      <c r="I327">
        <v>1898.0944</v>
      </c>
      <c r="J327" s="16">
        <v>38706</v>
      </c>
      <c r="K327">
        <v>33749.9</v>
      </c>
      <c r="L327">
        <v>18980.944</v>
      </c>
      <c r="M327">
        <v>14768.956</v>
      </c>
    </row>
    <row r="328" spans="1:13" x14ac:dyDescent="0.25">
      <c r="A328">
        <v>348</v>
      </c>
      <c r="B328">
        <v>20051230</v>
      </c>
      <c r="C328">
        <v>20060111</v>
      </c>
      <c r="D328">
        <v>20060106</v>
      </c>
      <c r="E328">
        <v>11450</v>
      </c>
      <c r="F328">
        <v>9</v>
      </c>
      <c r="G328">
        <v>13</v>
      </c>
      <c r="H328">
        <v>3374.99</v>
      </c>
      <c r="I328">
        <v>1898.0944</v>
      </c>
      <c r="J328" s="16">
        <v>38716</v>
      </c>
      <c r="K328">
        <v>43874.87</v>
      </c>
      <c r="L328">
        <v>24675.227200000001</v>
      </c>
      <c r="M328">
        <v>19199.642800000001</v>
      </c>
    </row>
    <row r="329" spans="1:13" x14ac:dyDescent="0.25">
      <c r="A329">
        <v>344</v>
      </c>
      <c r="B329">
        <v>20050722</v>
      </c>
      <c r="C329">
        <v>20050803</v>
      </c>
      <c r="D329">
        <v>20050729</v>
      </c>
      <c r="E329">
        <v>11000</v>
      </c>
      <c r="F329">
        <v>9</v>
      </c>
      <c r="G329">
        <v>14</v>
      </c>
      <c r="H329">
        <v>3399.99</v>
      </c>
      <c r="I329">
        <v>1912.1543999999999</v>
      </c>
      <c r="J329" s="16">
        <v>38555</v>
      </c>
      <c r="K329">
        <v>47599.86</v>
      </c>
      <c r="L329">
        <v>26770.161599999999</v>
      </c>
      <c r="M329">
        <v>20829.698400000001</v>
      </c>
    </row>
    <row r="330" spans="1:13" x14ac:dyDescent="0.25">
      <c r="A330">
        <v>346</v>
      </c>
      <c r="B330">
        <v>20050710</v>
      </c>
      <c r="C330">
        <v>20050722</v>
      </c>
      <c r="D330">
        <v>20050717</v>
      </c>
      <c r="E330">
        <v>11002</v>
      </c>
      <c r="F330">
        <v>9</v>
      </c>
      <c r="G330">
        <v>1</v>
      </c>
      <c r="H330">
        <v>3399.99</v>
      </c>
      <c r="I330">
        <v>1912.1543999999999</v>
      </c>
      <c r="J330" s="16">
        <v>38543</v>
      </c>
      <c r="K330">
        <v>3399.99</v>
      </c>
      <c r="L330">
        <v>1912.1543999999999</v>
      </c>
      <c r="M330">
        <v>1487.8356000000001</v>
      </c>
    </row>
    <row r="331" spans="1:13" x14ac:dyDescent="0.25">
      <c r="A331">
        <v>346</v>
      </c>
      <c r="B331">
        <v>20050701</v>
      </c>
      <c r="C331">
        <v>20050713</v>
      </c>
      <c r="D331">
        <v>20050708</v>
      </c>
      <c r="E331">
        <v>11003</v>
      </c>
      <c r="F331">
        <v>9</v>
      </c>
      <c r="G331">
        <v>1</v>
      </c>
      <c r="H331">
        <v>3399.99</v>
      </c>
      <c r="I331">
        <v>1912.1543999999999</v>
      </c>
      <c r="J331" s="16">
        <v>38534</v>
      </c>
      <c r="K331">
        <v>3399.99</v>
      </c>
      <c r="L331">
        <v>1912.1543999999999</v>
      </c>
      <c r="M331">
        <v>1487.8356000000001</v>
      </c>
    </row>
    <row r="332" spans="1:13" x14ac:dyDescent="0.25">
      <c r="A332">
        <v>345</v>
      </c>
      <c r="B332">
        <v>20050726</v>
      </c>
      <c r="C332">
        <v>20050807</v>
      </c>
      <c r="D332">
        <v>20050802</v>
      </c>
      <c r="E332">
        <v>11004</v>
      </c>
      <c r="F332">
        <v>9</v>
      </c>
      <c r="G332">
        <v>8</v>
      </c>
      <c r="H332">
        <v>3399.99</v>
      </c>
      <c r="I332">
        <v>1912.1543999999999</v>
      </c>
      <c r="J332" s="16">
        <v>38559</v>
      </c>
      <c r="K332">
        <v>27199.919999999998</v>
      </c>
      <c r="L332">
        <v>15297.235199999999</v>
      </c>
      <c r="M332">
        <v>11902.684800000001</v>
      </c>
    </row>
    <row r="333" spans="1:13" x14ac:dyDescent="0.25">
      <c r="A333">
        <v>346</v>
      </c>
      <c r="B333">
        <v>20050727</v>
      </c>
      <c r="C333">
        <v>20050808</v>
      </c>
      <c r="D333">
        <v>20050803</v>
      </c>
      <c r="E333">
        <v>11006</v>
      </c>
      <c r="F333">
        <v>9</v>
      </c>
      <c r="G333">
        <v>9</v>
      </c>
      <c r="H333">
        <v>3399.99</v>
      </c>
      <c r="I333">
        <v>1912.1543999999999</v>
      </c>
      <c r="J333" s="16">
        <v>38560</v>
      </c>
      <c r="K333">
        <v>30599.91</v>
      </c>
      <c r="L333">
        <v>17209.389599999999</v>
      </c>
      <c r="M333">
        <v>13390.520399999999</v>
      </c>
    </row>
    <row r="334" spans="1:13" x14ac:dyDescent="0.25">
      <c r="A334">
        <v>347</v>
      </c>
      <c r="B334">
        <v>20050712</v>
      </c>
      <c r="C334">
        <v>20050724</v>
      </c>
      <c r="D334">
        <v>20050719</v>
      </c>
      <c r="E334">
        <v>11007</v>
      </c>
      <c r="F334">
        <v>9</v>
      </c>
      <c r="G334">
        <v>7</v>
      </c>
      <c r="H334">
        <v>3399.99</v>
      </c>
      <c r="I334">
        <v>1912.1543999999999</v>
      </c>
      <c r="J334" s="16">
        <v>38545</v>
      </c>
      <c r="K334">
        <v>23799.93</v>
      </c>
      <c r="L334">
        <v>13385.0808</v>
      </c>
      <c r="M334">
        <v>10414.849200000001</v>
      </c>
    </row>
    <row r="335" spans="1:13" x14ac:dyDescent="0.25">
      <c r="A335">
        <v>346</v>
      </c>
      <c r="B335">
        <v>20050717</v>
      </c>
      <c r="C335">
        <v>20050729</v>
      </c>
      <c r="D335">
        <v>20050724</v>
      </c>
      <c r="E335">
        <v>11010</v>
      </c>
      <c r="F335">
        <v>9</v>
      </c>
      <c r="G335">
        <v>10</v>
      </c>
      <c r="H335">
        <v>3399.99</v>
      </c>
      <c r="I335">
        <v>1912.1543999999999</v>
      </c>
      <c r="J335" s="16">
        <v>38550</v>
      </c>
      <c r="K335">
        <v>33999.9</v>
      </c>
      <c r="L335">
        <v>19121.544000000002</v>
      </c>
      <c r="M335">
        <v>14878.356</v>
      </c>
    </row>
    <row r="336" spans="1:13" x14ac:dyDescent="0.25">
      <c r="A336">
        <v>344</v>
      </c>
      <c r="B336">
        <v>20050702</v>
      </c>
      <c r="C336">
        <v>20050714</v>
      </c>
      <c r="D336">
        <v>20050709</v>
      </c>
      <c r="E336">
        <v>11011</v>
      </c>
      <c r="F336">
        <v>9</v>
      </c>
      <c r="G336">
        <v>8</v>
      </c>
      <c r="H336">
        <v>3399.99</v>
      </c>
      <c r="I336">
        <v>1912.1543999999999</v>
      </c>
      <c r="J336" s="16">
        <v>38535</v>
      </c>
      <c r="K336">
        <v>27199.919999999998</v>
      </c>
      <c r="L336">
        <v>15297.235199999999</v>
      </c>
      <c r="M336">
        <v>11902.684800000001</v>
      </c>
    </row>
    <row r="337" spans="1:13" x14ac:dyDescent="0.25">
      <c r="A337">
        <v>345</v>
      </c>
      <c r="B337">
        <v>20050720</v>
      </c>
      <c r="C337">
        <v>20050801</v>
      </c>
      <c r="D337">
        <v>20050727</v>
      </c>
      <c r="E337">
        <v>11018</v>
      </c>
      <c r="F337">
        <v>9</v>
      </c>
      <c r="G337">
        <v>20</v>
      </c>
      <c r="H337">
        <v>3399.99</v>
      </c>
      <c r="I337">
        <v>1912.1543999999999</v>
      </c>
      <c r="J337" s="16">
        <v>38553</v>
      </c>
      <c r="K337">
        <v>67999.8</v>
      </c>
      <c r="L337">
        <v>38243.088000000003</v>
      </c>
      <c r="M337">
        <v>29756.712</v>
      </c>
    </row>
    <row r="338" spans="1:13" x14ac:dyDescent="0.25">
      <c r="A338">
        <v>346</v>
      </c>
      <c r="B338">
        <v>20050726</v>
      </c>
      <c r="C338">
        <v>20050807</v>
      </c>
      <c r="D338">
        <v>20050802</v>
      </c>
      <c r="E338">
        <v>11026</v>
      </c>
      <c r="F338">
        <v>9</v>
      </c>
      <c r="G338">
        <v>14</v>
      </c>
      <c r="H338">
        <v>3399.99</v>
      </c>
      <c r="I338">
        <v>1912.1543999999999</v>
      </c>
      <c r="J338" s="16">
        <v>38559</v>
      </c>
      <c r="K338">
        <v>47599.86</v>
      </c>
      <c r="L338">
        <v>26770.161599999999</v>
      </c>
      <c r="M338">
        <v>20829.698400000001</v>
      </c>
    </row>
    <row r="339" spans="1:13" x14ac:dyDescent="0.25">
      <c r="A339">
        <v>347</v>
      </c>
      <c r="B339">
        <v>20050719</v>
      </c>
      <c r="C339">
        <v>20050731</v>
      </c>
      <c r="D339">
        <v>20050726</v>
      </c>
      <c r="E339">
        <v>11027</v>
      </c>
      <c r="F339">
        <v>9</v>
      </c>
      <c r="G339">
        <v>18</v>
      </c>
      <c r="H339">
        <v>3399.99</v>
      </c>
      <c r="I339">
        <v>1912.1543999999999</v>
      </c>
      <c r="J339" s="16">
        <v>38552</v>
      </c>
      <c r="K339">
        <v>61199.82</v>
      </c>
      <c r="L339">
        <v>34418.779199999997</v>
      </c>
      <c r="M339">
        <v>26781.040799999999</v>
      </c>
    </row>
    <row r="340" spans="1:13" x14ac:dyDescent="0.25">
      <c r="A340">
        <v>347</v>
      </c>
      <c r="B340">
        <v>20050722</v>
      </c>
      <c r="C340">
        <v>20050803</v>
      </c>
      <c r="D340">
        <v>20050729</v>
      </c>
      <c r="E340">
        <v>11029</v>
      </c>
      <c r="F340">
        <v>9</v>
      </c>
      <c r="G340">
        <v>8</v>
      </c>
      <c r="H340">
        <v>3399.99</v>
      </c>
      <c r="I340">
        <v>1912.1543999999999</v>
      </c>
      <c r="J340" s="16">
        <v>38555</v>
      </c>
      <c r="K340">
        <v>27199.919999999998</v>
      </c>
      <c r="L340">
        <v>15297.235199999999</v>
      </c>
      <c r="M340">
        <v>11902.684800000001</v>
      </c>
    </row>
    <row r="341" spans="1:13" x14ac:dyDescent="0.25">
      <c r="A341">
        <v>344</v>
      </c>
      <c r="B341">
        <v>20050808</v>
      </c>
      <c r="C341">
        <v>20050820</v>
      </c>
      <c r="D341">
        <v>20050815</v>
      </c>
      <c r="E341">
        <v>11030</v>
      </c>
      <c r="F341">
        <v>9</v>
      </c>
      <c r="G341">
        <v>13</v>
      </c>
      <c r="H341">
        <v>3399.99</v>
      </c>
      <c r="I341">
        <v>1912.1543999999999</v>
      </c>
      <c r="J341" s="16">
        <v>38572</v>
      </c>
      <c r="K341">
        <v>44199.87</v>
      </c>
      <c r="L341">
        <v>24858.0072</v>
      </c>
      <c r="M341">
        <v>19341.862799999999</v>
      </c>
    </row>
    <row r="342" spans="1:13" x14ac:dyDescent="0.25">
      <c r="A342">
        <v>347</v>
      </c>
      <c r="B342">
        <v>20050804</v>
      </c>
      <c r="C342">
        <v>20050816</v>
      </c>
      <c r="D342">
        <v>20050811</v>
      </c>
      <c r="E342">
        <v>11031</v>
      </c>
      <c r="F342">
        <v>9</v>
      </c>
      <c r="G342">
        <v>2</v>
      </c>
      <c r="H342">
        <v>3399.99</v>
      </c>
      <c r="I342">
        <v>1912.1543999999999</v>
      </c>
      <c r="J342" s="16">
        <v>38568</v>
      </c>
      <c r="K342">
        <v>6799.98</v>
      </c>
      <c r="L342">
        <v>3824.3087999999998</v>
      </c>
      <c r="M342">
        <v>2975.6712000000002</v>
      </c>
    </row>
    <row r="343" spans="1:13" x14ac:dyDescent="0.25">
      <c r="A343">
        <v>346</v>
      </c>
      <c r="B343">
        <v>20050804</v>
      </c>
      <c r="C343">
        <v>20050816</v>
      </c>
      <c r="D343">
        <v>20050811</v>
      </c>
      <c r="E343">
        <v>11034</v>
      </c>
      <c r="F343">
        <v>9</v>
      </c>
      <c r="G343">
        <v>15</v>
      </c>
      <c r="H343">
        <v>3399.99</v>
      </c>
      <c r="I343">
        <v>1912.1543999999999</v>
      </c>
      <c r="J343" s="16">
        <v>38568</v>
      </c>
      <c r="K343">
        <v>50999.85</v>
      </c>
      <c r="L343">
        <v>28682.315999999999</v>
      </c>
      <c r="M343">
        <v>22317.534</v>
      </c>
    </row>
    <row r="344" spans="1:13" x14ac:dyDescent="0.25">
      <c r="A344">
        <v>347</v>
      </c>
      <c r="B344">
        <v>20050810</v>
      </c>
      <c r="C344">
        <v>20050822</v>
      </c>
      <c r="D344">
        <v>20050817</v>
      </c>
      <c r="E344">
        <v>11039</v>
      </c>
      <c r="F344">
        <v>9</v>
      </c>
      <c r="G344">
        <v>9</v>
      </c>
      <c r="H344">
        <v>3399.99</v>
      </c>
      <c r="I344">
        <v>1912.1543999999999</v>
      </c>
      <c r="J344" s="16">
        <v>38574</v>
      </c>
      <c r="K344">
        <v>30599.91</v>
      </c>
      <c r="L344">
        <v>17209.389599999999</v>
      </c>
      <c r="M344">
        <v>13390.520399999999</v>
      </c>
    </row>
    <row r="345" spans="1:13" x14ac:dyDescent="0.25">
      <c r="A345">
        <v>345</v>
      </c>
      <c r="B345">
        <v>20050806</v>
      </c>
      <c r="C345">
        <v>20050818</v>
      </c>
      <c r="D345">
        <v>20050813</v>
      </c>
      <c r="E345">
        <v>11047</v>
      </c>
      <c r="F345">
        <v>9</v>
      </c>
      <c r="G345">
        <v>14</v>
      </c>
      <c r="H345">
        <v>3399.99</v>
      </c>
      <c r="I345">
        <v>1912.1543999999999</v>
      </c>
      <c r="J345" s="16">
        <v>38570</v>
      </c>
      <c r="K345">
        <v>47599.86</v>
      </c>
      <c r="L345">
        <v>26770.161599999999</v>
      </c>
      <c r="M345">
        <v>20829.698400000001</v>
      </c>
    </row>
    <row r="346" spans="1:13" x14ac:dyDescent="0.25">
      <c r="A346">
        <v>344</v>
      </c>
      <c r="B346">
        <v>20050806</v>
      </c>
      <c r="C346">
        <v>20050818</v>
      </c>
      <c r="D346">
        <v>20050813</v>
      </c>
      <c r="E346">
        <v>11054</v>
      </c>
      <c r="F346">
        <v>9</v>
      </c>
      <c r="G346">
        <v>16</v>
      </c>
      <c r="H346">
        <v>3399.99</v>
      </c>
      <c r="I346">
        <v>1912.1543999999999</v>
      </c>
      <c r="J346" s="16">
        <v>38570</v>
      </c>
      <c r="K346">
        <v>54399.839999999997</v>
      </c>
      <c r="L346">
        <v>30594.470399999998</v>
      </c>
      <c r="M346">
        <v>23805.369600000002</v>
      </c>
    </row>
    <row r="347" spans="1:13" x14ac:dyDescent="0.25">
      <c r="A347">
        <v>347</v>
      </c>
      <c r="B347">
        <v>20050909</v>
      </c>
      <c r="C347">
        <v>20050921</v>
      </c>
      <c r="D347">
        <v>20050916</v>
      </c>
      <c r="E347">
        <v>11058</v>
      </c>
      <c r="F347">
        <v>9</v>
      </c>
      <c r="G347">
        <v>6</v>
      </c>
      <c r="H347">
        <v>3399.99</v>
      </c>
      <c r="I347">
        <v>1912.1543999999999</v>
      </c>
      <c r="J347" s="16">
        <v>38604</v>
      </c>
      <c r="K347">
        <v>20399.939999999999</v>
      </c>
      <c r="L347">
        <v>11472.9264</v>
      </c>
      <c r="M347">
        <v>8927.0136000000002</v>
      </c>
    </row>
    <row r="348" spans="1:13" x14ac:dyDescent="0.25">
      <c r="A348">
        <v>345</v>
      </c>
      <c r="B348">
        <v>20050919</v>
      </c>
      <c r="C348">
        <v>20051001</v>
      </c>
      <c r="D348">
        <v>20050926</v>
      </c>
      <c r="E348">
        <v>11060</v>
      </c>
      <c r="F348">
        <v>9</v>
      </c>
      <c r="G348">
        <v>12</v>
      </c>
      <c r="H348">
        <v>3399.99</v>
      </c>
      <c r="I348">
        <v>1912.1543999999999</v>
      </c>
      <c r="J348" s="16">
        <v>38614</v>
      </c>
      <c r="K348">
        <v>40799.879999999997</v>
      </c>
      <c r="L348">
        <v>22945.852800000001</v>
      </c>
      <c r="M348">
        <v>17854.0272</v>
      </c>
    </row>
    <row r="349" spans="1:13" x14ac:dyDescent="0.25">
      <c r="A349">
        <v>345</v>
      </c>
      <c r="B349">
        <v>20051018</v>
      </c>
      <c r="C349">
        <v>20051030</v>
      </c>
      <c r="D349">
        <v>20051025</v>
      </c>
      <c r="E349">
        <v>11069</v>
      </c>
      <c r="F349">
        <v>9</v>
      </c>
      <c r="G349">
        <v>8</v>
      </c>
      <c r="H349">
        <v>3399.99</v>
      </c>
      <c r="I349">
        <v>1912.1543999999999</v>
      </c>
      <c r="J349" s="16">
        <v>38643</v>
      </c>
      <c r="K349">
        <v>27199.919999999998</v>
      </c>
      <c r="L349">
        <v>15297.235199999999</v>
      </c>
      <c r="M349">
        <v>11902.684800000001</v>
      </c>
    </row>
    <row r="350" spans="1:13" x14ac:dyDescent="0.25">
      <c r="A350">
        <v>346</v>
      </c>
      <c r="B350">
        <v>20051029</v>
      </c>
      <c r="C350">
        <v>20051110</v>
      </c>
      <c r="D350">
        <v>20051105</v>
      </c>
      <c r="E350">
        <v>11070</v>
      </c>
      <c r="F350">
        <v>9</v>
      </c>
      <c r="G350">
        <v>6</v>
      </c>
      <c r="H350">
        <v>3399.99</v>
      </c>
      <c r="I350">
        <v>1912.1543999999999</v>
      </c>
      <c r="J350" s="16">
        <v>38654</v>
      </c>
      <c r="K350">
        <v>20399.939999999999</v>
      </c>
      <c r="L350">
        <v>11472.9264</v>
      </c>
      <c r="M350">
        <v>8927.0136000000002</v>
      </c>
    </row>
    <row r="351" spans="1:13" x14ac:dyDescent="0.25">
      <c r="A351">
        <v>344</v>
      </c>
      <c r="B351">
        <v>20051001</v>
      </c>
      <c r="C351">
        <v>20051013</v>
      </c>
      <c r="D351">
        <v>20051008</v>
      </c>
      <c r="E351">
        <v>11072</v>
      </c>
      <c r="F351">
        <v>9</v>
      </c>
      <c r="G351">
        <v>11</v>
      </c>
      <c r="H351">
        <v>3399.99</v>
      </c>
      <c r="I351">
        <v>1912.1543999999999</v>
      </c>
      <c r="J351" s="16">
        <v>38626</v>
      </c>
      <c r="K351">
        <v>37399.89</v>
      </c>
      <c r="L351">
        <v>21033.698400000001</v>
      </c>
      <c r="M351">
        <v>16366.1916</v>
      </c>
    </row>
    <row r="352" spans="1:13" x14ac:dyDescent="0.25">
      <c r="A352">
        <v>344</v>
      </c>
      <c r="B352">
        <v>20051022</v>
      </c>
      <c r="C352">
        <v>20051103</v>
      </c>
      <c r="D352">
        <v>20051029</v>
      </c>
      <c r="E352">
        <v>11076</v>
      </c>
      <c r="F352">
        <v>9</v>
      </c>
      <c r="G352">
        <v>17</v>
      </c>
      <c r="H352">
        <v>3399.99</v>
      </c>
      <c r="I352">
        <v>1912.1543999999999</v>
      </c>
      <c r="J352" s="16">
        <v>38647</v>
      </c>
      <c r="K352">
        <v>57799.83</v>
      </c>
      <c r="L352">
        <v>32506.624800000001</v>
      </c>
      <c r="M352">
        <v>25293.2052</v>
      </c>
    </row>
    <row r="353" spans="1:13" x14ac:dyDescent="0.25">
      <c r="A353">
        <v>347</v>
      </c>
      <c r="B353">
        <v>20051008</v>
      </c>
      <c r="C353">
        <v>20051020</v>
      </c>
      <c r="D353">
        <v>20051015</v>
      </c>
      <c r="E353">
        <v>11093</v>
      </c>
      <c r="F353">
        <v>9</v>
      </c>
      <c r="G353">
        <v>8</v>
      </c>
      <c r="H353">
        <v>3399.99</v>
      </c>
      <c r="I353">
        <v>1912.1543999999999</v>
      </c>
      <c r="J353" s="16">
        <v>38633</v>
      </c>
      <c r="K353">
        <v>27199.919999999998</v>
      </c>
      <c r="L353">
        <v>15297.235199999999</v>
      </c>
      <c r="M353">
        <v>11902.684800000001</v>
      </c>
    </row>
    <row r="354" spans="1:13" x14ac:dyDescent="0.25">
      <c r="A354">
        <v>345</v>
      </c>
      <c r="B354">
        <v>20051008</v>
      </c>
      <c r="C354">
        <v>20051020</v>
      </c>
      <c r="D354">
        <v>20051015</v>
      </c>
      <c r="E354">
        <v>11099</v>
      </c>
      <c r="F354">
        <v>9</v>
      </c>
      <c r="G354">
        <v>14</v>
      </c>
      <c r="H354">
        <v>3399.99</v>
      </c>
      <c r="I354">
        <v>1912.1543999999999</v>
      </c>
      <c r="J354" s="16">
        <v>38633</v>
      </c>
      <c r="K354">
        <v>47599.86</v>
      </c>
      <c r="L354">
        <v>26770.161599999999</v>
      </c>
      <c r="M354">
        <v>20829.698400000001</v>
      </c>
    </row>
    <row r="355" spans="1:13" x14ac:dyDescent="0.25">
      <c r="A355">
        <v>345</v>
      </c>
      <c r="B355">
        <v>20051030</v>
      </c>
      <c r="C355">
        <v>20051111</v>
      </c>
      <c r="D355">
        <v>20051106</v>
      </c>
      <c r="E355">
        <v>11101</v>
      </c>
      <c r="F355">
        <v>9</v>
      </c>
      <c r="G355">
        <v>15</v>
      </c>
      <c r="H355">
        <v>3399.99</v>
      </c>
      <c r="I355">
        <v>1912.1543999999999</v>
      </c>
      <c r="J355" s="16">
        <v>38655</v>
      </c>
      <c r="K355">
        <v>50999.85</v>
      </c>
      <c r="L355">
        <v>28682.315999999999</v>
      </c>
      <c r="M355">
        <v>22317.534</v>
      </c>
    </row>
    <row r="356" spans="1:13" x14ac:dyDescent="0.25">
      <c r="A356">
        <v>346</v>
      </c>
      <c r="B356">
        <v>20051104</v>
      </c>
      <c r="C356">
        <v>20051116</v>
      </c>
      <c r="D356">
        <v>20051111</v>
      </c>
      <c r="E356">
        <v>11104</v>
      </c>
      <c r="F356">
        <v>9</v>
      </c>
      <c r="G356">
        <v>5</v>
      </c>
      <c r="H356">
        <v>3399.99</v>
      </c>
      <c r="I356">
        <v>1912.1543999999999</v>
      </c>
      <c r="J356" s="16">
        <v>38660</v>
      </c>
      <c r="K356">
        <v>16999.95</v>
      </c>
      <c r="L356">
        <v>9560.7720000000008</v>
      </c>
      <c r="M356">
        <v>7439.1779999999999</v>
      </c>
    </row>
    <row r="357" spans="1:13" x14ac:dyDescent="0.25">
      <c r="A357">
        <v>346</v>
      </c>
      <c r="B357">
        <v>20051114</v>
      </c>
      <c r="C357">
        <v>20051126</v>
      </c>
      <c r="D357">
        <v>20051121</v>
      </c>
      <c r="E357">
        <v>11105</v>
      </c>
      <c r="F357">
        <v>9</v>
      </c>
      <c r="G357">
        <v>5</v>
      </c>
      <c r="H357">
        <v>3399.99</v>
      </c>
      <c r="I357">
        <v>1912.1543999999999</v>
      </c>
      <c r="J357" s="16">
        <v>38670</v>
      </c>
      <c r="K357">
        <v>16999.95</v>
      </c>
      <c r="L357">
        <v>9560.7720000000008</v>
      </c>
      <c r="M357">
        <v>7439.1779999999999</v>
      </c>
    </row>
    <row r="358" spans="1:13" x14ac:dyDescent="0.25">
      <c r="A358">
        <v>346</v>
      </c>
      <c r="B358">
        <v>20051118</v>
      </c>
      <c r="C358">
        <v>20051130</v>
      </c>
      <c r="D358">
        <v>20051125</v>
      </c>
      <c r="E358">
        <v>11106</v>
      </c>
      <c r="F358">
        <v>9</v>
      </c>
      <c r="G358">
        <v>10</v>
      </c>
      <c r="H358">
        <v>3399.99</v>
      </c>
      <c r="I358">
        <v>1912.1543999999999</v>
      </c>
      <c r="J358" s="16">
        <v>38674</v>
      </c>
      <c r="K358">
        <v>33999.9</v>
      </c>
      <c r="L358">
        <v>19121.544000000002</v>
      </c>
      <c r="M358">
        <v>14878.356</v>
      </c>
    </row>
    <row r="359" spans="1:13" x14ac:dyDescent="0.25">
      <c r="A359">
        <v>344</v>
      </c>
      <c r="B359">
        <v>20051101</v>
      </c>
      <c r="C359">
        <v>20051113</v>
      </c>
      <c r="D359">
        <v>20051108</v>
      </c>
      <c r="E359">
        <v>11110</v>
      </c>
      <c r="F359">
        <v>9</v>
      </c>
      <c r="G359">
        <v>2</v>
      </c>
      <c r="H359">
        <v>3399.99</v>
      </c>
      <c r="I359">
        <v>1912.1543999999999</v>
      </c>
      <c r="J359" s="16">
        <v>38657</v>
      </c>
      <c r="K359">
        <v>6799.98</v>
      </c>
      <c r="L359">
        <v>3824.3087999999998</v>
      </c>
      <c r="M359">
        <v>2975.6712000000002</v>
      </c>
    </row>
    <row r="360" spans="1:13" x14ac:dyDescent="0.25">
      <c r="A360">
        <v>344</v>
      </c>
      <c r="B360">
        <v>20051120</v>
      </c>
      <c r="C360">
        <v>20051202</v>
      </c>
      <c r="D360">
        <v>20051127</v>
      </c>
      <c r="E360">
        <v>11111</v>
      </c>
      <c r="F360">
        <v>9</v>
      </c>
      <c r="G360">
        <v>18</v>
      </c>
      <c r="H360">
        <v>3399.99</v>
      </c>
      <c r="I360">
        <v>1912.1543999999999</v>
      </c>
      <c r="J360" s="16">
        <v>38676</v>
      </c>
      <c r="K360">
        <v>61199.82</v>
      </c>
      <c r="L360">
        <v>34418.779199999997</v>
      </c>
      <c r="M360">
        <v>26781.040799999999</v>
      </c>
    </row>
    <row r="361" spans="1:13" x14ac:dyDescent="0.25">
      <c r="A361">
        <v>345</v>
      </c>
      <c r="B361">
        <v>20051106</v>
      </c>
      <c r="C361">
        <v>20051118</v>
      </c>
      <c r="D361">
        <v>20051113</v>
      </c>
      <c r="E361">
        <v>11117</v>
      </c>
      <c r="F361">
        <v>9</v>
      </c>
      <c r="G361">
        <v>3</v>
      </c>
      <c r="H361">
        <v>3399.99</v>
      </c>
      <c r="I361">
        <v>1912.1543999999999</v>
      </c>
      <c r="J361" s="16">
        <v>38662</v>
      </c>
      <c r="K361">
        <v>10199.969999999999</v>
      </c>
      <c r="L361">
        <v>5736.4632000000001</v>
      </c>
      <c r="M361">
        <v>4463.5068000000001</v>
      </c>
    </row>
    <row r="362" spans="1:13" x14ac:dyDescent="0.25">
      <c r="A362">
        <v>345</v>
      </c>
      <c r="B362">
        <v>20051105</v>
      </c>
      <c r="C362">
        <v>20051117</v>
      </c>
      <c r="D362">
        <v>20051112</v>
      </c>
      <c r="E362">
        <v>11124</v>
      </c>
      <c r="F362">
        <v>9</v>
      </c>
      <c r="G362">
        <v>19</v>
      </c>
      <c r="H362">
        <v>3399.99</v>
      </c>
      <c r="I362">
        <v>1912.1543999999999</v>
      </c>
      <c r="J362" s="16">
        <v>38661</v>
      </c>
      <c r="K362">
        <v>64599.81</v>
      </c>
      <c r="L362">
        <v>36330.933599999997</v>
      </c>
      <c r="M362">
        <v>28268.876400000001</v>
      </c>
    </row>
    <row r="363" spans="1:13" x14ac:dyDescent="0.25">
      <c r="A363">
        <v>344</v>
      </c>
      <c r="B363">
        <v>20051128</v>
      </c>
      <c r="C363">
        <v>20051210</v>
      </c>
      <c r="D363">
        <v>20051205</v>
      </c>
      <c r="E363">
        <v>11126</v>
      </c>
      <c r="F363">
        <v>9</v>
      </c>
      <c r="G363">
        <v>20</v>
      </c>
      <c r="H363">
        <v>3399.99</v>
      </c>
      <c r="I363">
        <v>1912.1543999999999</v>
      </c>
      <c r="J363" s="16">
        <v>38684</v>
      </c>
      <c r="K363">
        <v>67999.8</v>
      </c>
      <c r="L363">
        <v>38243.088000000003</v>
      </c>
      <c r="M363">
        <v>29756.712</v>
      </c>
    </row>
    <row r="364" spans="1:13" x14ac:dyDescent="0.25">
      <c r="A364">
        <v>346</v>
      </c>
      <c r="B364">
        <v>20051103</v>
      </c>
      <c r="C364">
        <v>20051115</v>
      </c>
      <c r="D364">
        <v>20051110</v>
      </c>
      <c r="E364">
        <v>11134</v>
      </c>
      <c r="F364">
        <v>9</v>
      </c>
      <c r="G364">
        <v>10</v>
      </c>
      <c r="H364">
        <v>3399.99</v>
      </c>
      <c r="I364">
        <v>1912.1543999999999</v>
      </c>
      <c r="J364" s="16">
        <v>38659</v>
      </c>
      <c r="K364">
        <v>33999.9</v>
      </c>
      <c r="L364">
        <v>19121.544000000002</v>
      </c>
      <c r="M364">
        <v>14878.356</v>
      </c>
    </row>
    <row r="365" spans="1:13" x14ac:dyDescent="0.25">
      <c r="A365">
        <v>346</v>
      </c>
      <c r="B365">
        <v>20051228</v>
      </c>
      <c r="C365">
        <v>20060109</v>
      </c>
      <c r="D365">
        <v>20060104</v>
      </c>
      <c r="E365">
        <v>11360</v>
      </c>
      <c r="F365">
        <v>9</v>
      </c>
      <c r="G365">
        <v>6</v>
      </c>
      <c r="H365">
        <v>3399.99</v>
      </c>
      <c r="I365">
        <v>1912.1543999999999</v>
      </c>
      <c r="J365" s="16">
        <v>38714</v>
      </c>
      <c r="K365">
        <v>20399.939999999999</v>
      </c>
      <c r="L365">
        <v>11472.9264</v>
      </c>
      <c r="M365">
        <v>8927.0136000000002</v>
      </c>
    </row>
    <row r="366" spans="1:13" x14ac:dyDescent="0.25">
      <c r="A366">
        <v>345</v>
      </c>
      <c r="B366">
        <v>20051209</v>
      </c>
      <c r="C366">
        <v>20051221</v>
      </c>
      <c r="D366">
        <v>20051216</v>
      </c>
      <c r="E366">
        <v>11363</v>
      </c>
      <c r="F366">
        <v>9</v>
      </c>
      <c r="G366">
        <v>5</v>
      </c>
      <c r="H366">
        <v>3399.99</v>
      </c>
      <c r="I366">
        <v>1912.1543999999999</v>
      </c>
      <c r="J366" s="16">
        <v>38695</v>
      </c>
      <c r="K366">
        <v>16999.95</v>
      </c>
      <c r="L366">
        <v>9560.7720000000008</v>
      </c>
      <c r="M366">
        <v>7439.1779999999999</v>
      </c>
    </row>
    <row r="367" spans="1:13" x14ac:dyDescent="0.25">
      <c r="A367">
        <v>346</v>
      </c>
      <c r="B367">
        <v>20051207</v>
      </c>
      <c r="C367">
        <v>20051219</v>
      </c>
      <c r="D367">
        <v>20051214</v>
      </c>
      <c r="E367">
        <v>11445</v>
      </c>
      <c r="F367">
        <v>9</v>
      </c>
      <c r="G367">
        <v>13</v>
      </c>
      <c r="H367">
        <v>3399.99</v>
      </c>
      <c r="I367">
        <v>1912.1543999999999</v>
      </c>
      <c r="J367" s="16">
        <v>38693</v>
      </c>
      <c r="K367">
        <v>44199.87</v>
      </c>
      <c r="L367">
        <v>24858.0072</v>
      </c>
      <c r="M367">
        <v>19341.862799999999</v>
      </c>
    </row>
    <row r="368" spans="1:13" x14ac:dyDescent="0.25">
      <c r="A368">
        <v>346</v>
      </c>
      <c r="B368">
        <v>20051219</v>
      </c>
      <c r="C368">
        <v>20051231</v>
      </c>
      <c r="D368">
        <v>20051226</v>
      </c>
      <c r="E368">
        <v>11446</v>
      </c>
      <c r="F368">
        <v>9</v>
      </c>
      <c r="G368">
        <v>2</v>
      </c>
      <c r="H368">
        <v>3399.99</v>
      </c>
      <c r="I368">
        <v>1912.1543999999999</v>
      </c>
      <c r="J368" s="16">
        <v>38705</v>
      </c>
      <c r="K368">
        <v>6799.98</v>
      </c>
      <c r="L368">
        <v>3824.3087999999998</v>
      </c>
      <c r="M368">
        <v>2975.6712000000002</v>
      </c>
    </row>
    <row r="369" spans="1:13" x14ac:dyDescent="0.25">
      <c r="A369">
        <v>336</v>
      </c>
      <c r="B369">
        <v>20050705</v>
      </c>
      <c r="C369">
        <v>20050717</v>
      </c>
      <c r="D369">
        <v>20050712</v>
      </c>
      <c r="E369">
        <v>25249</v>
      </c>
      <c r="F369">
        <v>9</v>
      </c>
      <c r="G369">
        <v>15</v>
      </c>
      <c r="H369">
        <v>699.09820000000002</v>
      </c>
      <c r="I369">
        <v>413.1463</v>
      </c>
      <c r="J369" s="16">
        <v>38538</v>
      </c>
      <c r="K369">
        <v>10486.473</v>
      </c>
      <c r="L369">
        <v>6197.1944999999996</v>
      </c>
      <c r="M369">
        <v>4289.2785000000003</v>
      </c>
    </row>
    <row r="370" spans="1:13" x14ac:dyDescent="0.25">
      <c r="A370">
        <v>338</v>
      </c>
      <c r="B370">
        <v>20050728</v>
      </c>
      <c r="C370">
        <v>20050809</v>
      </c>
      <c r="D370">
        <v>20050804</v>
      </c>
      <c r="E370">
        <v>25250</v>
      </c>
      <c r="F370">
        <v>9</v>
      </c>
      <c r="G370">
        <v>12</v>
      </c>
      <c r="H370">
        <v>699.09820000000002</v>
      </c>
      <c r="I370">
        <v>413.1463</v>
      </c>
      <c r="J370" s="16">
        <v>38561</v>
      </c>
      <c r="K370">
        <v>8389.1784000000007</v>
      </c>
      <c r="L370">
        <v>4957.7556000000004</v>
      </c>
      <c r="M370">
        <v>3431.4227999999998</v>
      </c>
    </row>
    <row r="371" spans="1:13" x14ac:dyDescent="0.25">
      <c r="A371">
        <v>326</v>
      </c>
      <c r="B371">
        <v>20050720</v>
      </c>
      <c r="C371">
        <v>20050801</v>
      </c>
      <c r="D371">
        <v>20050727</v>
      </c>
      <c r="E371">
        <v>25252</v>
      </c>
      <c r="F371">
        <v>9</v>
      </c>
      <c r="G371">
        <v>19</v>
      </c>
      <c r="H371">
        <v>699.09820000000002</v>
      </c>
      <c r="I371">
        <v>413.1463</v>
      </c>
      <c r="J371" s="16">
        <v>38553</v>
      </c>
      <c r="K371">
        <v>13282.8658</v>
      </c>
      <c r="L371">
        <v>7849.7797</v>
      </c>
      <c r="M371">
        <v>5433.0861000000004</v>
      </c>
    </row>
    <row r="372" spans="1:13" x14ac:dyDescent="0.25">
      <c r="A372">
        <v>322</v>
      </c>
      <c r="B372">
        <v>20050803</v>
      </c>
      <c r="C372">
        <v>20050815</v>
      </c>
      <c r="D372">
        <v>20050810</v>
      </c>
      <c r="E372">
        <v>25270</v>
      </c>
      <c r="F372">
        <v>9</v>
      </c>
      <c r="G372">
        <v>9</v>
      </c>
      <c r="H372">
        <v>699.09820000000002</v>
      </c>
      <c r="I372">
        <v>413.1463</v>
      </c>
      <c r="J372" s="16">
        <v>38567</v>
      </c>
      <c r="K372">
        <v>6291.8837999999996</v>
      </c>
      <c r="L372">
        <v>3718.3166999999999</v>
      </c>
      <c r="M372">
        <v>2573.5671000000002</v>
      </c>
    </row>
    <row r="373" spans="1:13" x14ac:dyDescent="0.25">
      <c r="A373">
        <v>342</v>
      </c>
      <c r="B373">
        <v>20050813</v>
      </c>
      <c r="C373">
        <v>20050825</v>
      </c>
      <c r="D373">
        <v>20050820</v>
      </c>
      <c r="E373">
        <v>25271</v>
      </c>
      <c r="F373">
        <v>9</v>
      </c>
      <c r="G373">
        <v>6</v>
      </c>
      <c r="H373">
        <v>699.09820000000002</v>
      </c>
      <c r="I373">
        <v>413.1463</v>
      </c>
      <c r="J373" s="16">
        <v>38577</v>
      </c>
      <c r="K373">
        <v>4194.5892000000003</v>
      </c>
      <c r="L373">
        <v>2478.8778000000002</v>
      </c>
      <c r="M373">
        <v>1715.7113999999999</v>
      </c>
    </row>
    <row r="374" spans="1:13" x14ac:dyDescent="0.25">
      <c r="A374">
        <v>328</v>
      </c>
      <c r="B374">
        <v>20050824</v>
      </c>
      <c r="C374">
        <v>20050905</v>
      </c>
      <c r="D374">
        <v>20050831</v>
      </c>
      <c r="E374">
        <v>25272</v>
      </c>
      <c r="F374">
        <v>9</v>
      </c>
      <c r="G374">
        <v>3</v>
      </c>
      <c r="H374">
        <v>699.09820000000002</v>
      </c>
      <c r="I374">
        <v>413.1463</v>
      </c>
      <c r="J374" s="16">
        <v>38588</v>
      </c>
      <c r="K374">
        <v>2097.2946000000002</v>
      </c>
      <c r="L374">
        <v>1239.4389000000001</v>
      </c>
      <c r="M374">
        <v>857.85569999999996</v>
      </c>
    </row>
    <row r="375" spans="1:13" x14ac:dyDescent="0.25">
      <c r="A375">
        <v>342</v>
      </c>
      <c r="B375">
        <v>20050829</v>
      </c>
      <c r="C375">
        <v>20050910</v>
      </c>
      <c r="D375">
        <v>20050905</v>
      </c>
      <c r="E375">
        <v>25273</v>
      </c>
      <c r="F375">
        <v>9</v>
      </c>
      <c r="G375">
        <v>10</v>
      </c>
      <c r="H375">
        <v>699.09820000000002</v>
      </c>
      <c r="I375">
        <v>413.1463</v>
      </c>
      <c r="J375" s="16">
        <v>38593</v>
      </c>
      <c r="K375">
        <v>6990.982</v>
      </c>
      <c r="L375">
        <v>4131.4629999999997</v>
      </c>
      <c r="M375">
        <v>2859.5189999999998</v>
      </c>
    </row>
    <row r="376" spans="1:13" x14ac:dyDescent="0.25">
      <c r="A376">
        <v>336</v>
      </c>
      <c r="B376">
        <v>20050805</v>
      </c>
      <c r="C376">
        <v>20050817</v>
      </c>
      <c r="D376">
        <v>20050812</v>
      </c>
      <c r="E376">
        <v>25294</v>
      </c>
      <c r="F376">
        <v>9</v>
      </c>
      <c r="G376">
        <v>11</v>
      </c>
      <c r="H376">
        <v>699.09820000000002</v>
      </c>
      <c r="I376">
        <v>413.1463</v>
      </c>
      <c r="J376" s="16">
        <v>38569</v>
      </c>
      <c r="K376">
        <v>7690.0802000000003</v>
      </c>
      <c r="L376">
        <v>4544.6093000000001</v>
      </c>
      <c r="M376">
        <v>3145.4708999999998</v>
      </c>
    </row>
    <row r="377" spans="1:13" x14ac:dyDescent="0.25">
      <c r="A377">
        <v>320</v>
      </c>
      <c r="B377">
        <v>20050819</v>
      </c>
      <c r="C377">
        <v>20050831</v>
      </c>
      <c r="D377">
        <v>20050826</v>
      </c>
      <c r="E377">
        <v>25555</v>
      </c>
      <c r="F377">
        <v>9</v>
      </c>
      <c r="G377">
        <v>15</v>
      </c>
      <c r="H377">
        <v>699.09820000000002</v>
      </c>
      <c r="I377">
        <v>413.1463</v>
      </c>
      <c r="J377" s="16">
        <v>38583</v>
      </c>
      <c r="K377">
        <v>10486.473</v>
      </c>
      <c r="L377">
        <v>6197.1944999999996</v>
      </c>
      <c r="M377">
        <v>4289.2785000000003</v>
      </c>
    </row>
    <row r="378" spans="1:13" x14ac:dyDescent="0.25">
      <c r="A378">
        <v>330</v>
      </c>
      <c r="B378">
        <v>20050923</v>
      </c>
      <c r="C378">
        <v>20051005</v>
      </c>
      <c r="D378">
        <v>20050930</v>
      </c>
      <c r="E378">
        <v>25556</v>
      </c>
      <c r="F378">
        <v>9</v>
      </c>
      <c r="G378">
        <v>18</v>
      </c>
      <c r="H378">
        <v>699.09820000000002</v>
      </c>
      <c r="I378">
        <v>413.1463</v>
      </c>
      <c r="J378" s="16">
        <v>38618</v>
      </c>
      <c r="K378">
        <v>12583.767599999999</v>
      </c>
      <c r="L378">
        <v>7436.6333999999997</v>
      </c>
      <c r="M378">
        <v>5147.1342000000004</v>
      </c>
    </row>
    <row r="379" spans="1:13" x14ac:dyDescent="0.25">
      <c r="A379">
        <v>320</v>
      </c>
      <c r="B379">
        <v>20050927</v>
      </c>
      <c r="C379">
        <v>20051009</v>
      </c>
      <c r="D379">
        <v>20051004</v>
      </c>
      <c r="E379">
        <v>25557</v>
      </c>
      <c r="F379">
        <v>9</v>
      </c>
      <c r="G379">
        <v>20</v>
      </c>
      <c r="H379">
        <v>699.09820000000002</v>
      </c>
      <c r="I379">
        <v>413.1463</v>
      </c>
      <c r="J379" s="16">
        <v>38622</v>
      </c>
      <c r="K379">
        <v>13981.964</v>
      </c>
      <c r="L379">
        <v>8262.9259999999995</v>
      </c>
      <c r="M379">
        <v>5719.0379999999996</v>
      </c>
    </row>
    <row r="380" spans="1:13" x14ac:dyDescent="0.25">
      <c r="A380">
        <v>328</v>
      </c>
      <c r="B380">
        <v>20050903</v>
      </c>
      <c r="C380">
        <v>20050915</v>
      </c>
      <c r="D380">
        <v>20050910</v>
      </c>
      <c r="E380">
        <v>25558</v>
      </c>
      <c r="F380">
        <v>9</v>
      </c>
      <c r="G380">
        <v>8</v>
      </c>
      <c r="H380">
        <v>699.09820000000002</v>
      </c>
      <c r="I380">
        <v>413.1463</v>
      </c>
      <c r="J380" s="16">
        <v>38598</v>
      </c>
      <c r="K380">
        <v>5592.7856000000002</v>
      </c>
      <c r="L380">
        <v>3305.1704</v>
      </c>
      <c r="M380">
        <v>2287.6152000000002</v>
      </c>
    </row>
    <row r="381" spans="1:13" x14ac:dyDescent="0.25">
      <c r="A381">
        <v>336</v>
      </c>
      <c r="B381">
        <v>20050927</v>
      </c>
      <c r="C381">
        <v>20051009</v>
      </c>
      <c r="D381">
        <v>20051004</v>
      </c>
      <c r="E381">
        <v>25559</v>
      </c>
      <c r="F381">
        <v>9</v>
      </c>
      <c r="G381">
        <v>7</v>
      </c>
      <c r="H381">
        <v>699.09820000000002</v>
      </c>
      <c r="I381">
        <v>413.1463</v>
      </c>
      <c r="J381" s="16">
        <v>38622</v>
      </c>
      <c r="K381">
        <v>4893.6873999999998</v>
      </c>
      <c r="L381">
        <v>2892.0241000000001</v>
      </c>
      <c r="M381">
        <v>2001.6632999999999</v>
      </c>
    </row>
    <row r="382" spans="1:13" x14ac:dyDescent="0.25">
      <c r="A382">
        <v>320</v>
      </c>
      <c r="B382">
        <v>20051027</v>
      </c>
      <c r="C382">
        <v>20051108</v>
      </c>
      <c r="D382">
        <v>20051103</v>
      </c>
      <c r="E382">
        <v>25560</v>
      </c>
      <c r="F382">
        <v>9</v>
      </c>
      <c r="G382">
        <v>13</v>
      </c>
      <c r="H382">
        <v>699.09820000000002</v>
      </c>
      <c r="I382">
        <v>413.1463</v>
      </c>
      <c r="J382" s="16">
        <v>38652</v>
      </c>
      <c r="K382">
        <v>9088.2765999999992</v>
      </c>
      <c r="L382">
        <v>5370.9018999999998</v>
      </c>
      <c r="M382">
        <v>3717.3746999999998</v>
      </c>
    </row>
    <row r="383" spans="1:13" x14ac:dyDescent="0.25">
      <c r="A383">
        <v>322</v>
      </c>
      <c r="B383">
        <v>20051029</v>
      </c>
      <c r="C383">
        <v>20051110</v>
      </c>
      <c r="D383">
        <v>20051105</v>
      </c>
      <c r="E383">
        <v>25561</v>
      </c>
      <c r="F383">
        <v>9</v>
      </c>
      <c r="G383">
        <v>3</v>
      </c>
      <c r="H383">
        <v>699.09820000000002</v>
      </c>
      <c r="I383">
        <v>413.1463</v>
      </c>
      <c r="J383" s="16">
        <v>38654</v>
      </c>
      <c r="K383">
        <v>2097.2946000000002</v>
      </c>
      <c r="L383">
        <v>1239.4389000000001</v>
      </c>
      <c r="M383">
        <v>857.85569999999996</v>
      </c>
    </row>
    <row r="384" spans="1:13" x14ac:dyDescent="0.25">
      <c r="A384">
        <v>328</v>
      </c>
      <c r="B384">
        <v>20051009</v>
      </c>
      <c r="C384">
        <v>20051021</v>
      </c>
      <c r="D384">
        <v>20051016</v>
      </c>
      <c r="E384">
        <v>25562</v>
      </c>
      <c r="F384">
        <v>9</v>
      </c>
      <c r="G384">
        <v>12</v>
      </c>
      <c r="H384">
        <v>699.09820000000002</v>
      </c>
      <c r="I384">
        <v>413.1463</v>
      </c>
      <c r="J384" s="16">
        <v>38634</v>
      </c>
      <c r="K384">
        <v>8389.1784000000007</v>
      </c>
      <c r="L384">
        <v>4957.7556000000004</v>
      </c>
      <c r="M384">
        <v>3431.4227999999998</v>
      </c>
    </row>
    <row r="385" spans="1:13" x14ac:dyDescent="0.25">
      <c r="A385">
        <v>320</v>
      </c>
      <c r="B385">
        <v>20051016</v>
      </c>
      <c r="C385">
        <v>20051028</v>
      </c>
      <c r="D385">
        <v>20051023</v>
      </c>
      <c r="E385">
        <v>25563</v>
      </c>
      <c r="F385">
        <v>9</v>
      </c>
      <c r="G385">
        <v>12</v>
      </c>
      <c r="H385">
        <v>699.09820000000002</v>
      </c>
      <c r="I385">
        <v>413.1463</v>
      </c>
      <c r="J385" s="16">
        <v>38641</v>
      </c>
      <c r="K385">
        <v>8389.1784000000007</v>
      </c>
      <c r="L385">
        <v>4957.7556000000004</v>
      </c>
      <c r="M385">
        <v>3431.4227999999998</v>
      </c>
    </row>
    <row r="386" spans="1:13" x14ac:dyDescent="0.25">
      <c r="A386">
        <v>334</v>
      </c>
      <c r="B386">
        <v>20051115</v>
      </c>
      <c r="C386">
        <v>20051127</v>
      </c>
      <c r="D386">
        <v>20051122</v>
      </c>
      <c r="E386">
        <v>25564</v>
      </c>
      <c r="F386">
        <v>9</v>
      </c>
      <c r="G386">
        <v>20</v>
      </c>
      <c r="H386">
        <v>699.09820000000002</v>
      </c>
      <c r="I386">
        <v>413.1463</v>
      </c>
      <c r="J386" s="16">
        <v>38671</v>
      </c>
      <c r="K386">
        <v>13981.964</v>
      </c>
      <c r="L386">
        <v>8262.9259999999995</v>
      </c>
      <c r="M386">
        <v>5719.0379999999996</v>
      </c>
    </row>
    <row r="387" spans="1:13" x14ac:dyDescent="0.25">
      <c r="A387">
        <v>326</v>
      </c>
      <c r="B387">
        <v>20051122</v>
      </c>
      <c r="C387">
        <v>20051204</v>
      </c>
      <c r="D387">
        <v>20051129</v>
      </c>
      <c r="E387">
        <v>25565</v>
      </c>
      <c r="F387">
        <v>9</v>
      </c>
      <c r="G387">
        <v>16</v>
      </c>
      <c r="H387">
        <v>699.09820000000002</v>
      </c>
      <c r="I387">
        <v>413.1463</v>
      </c>
      <c r="J387" s="16">
        <v>38678</v>
      </c>
      <c r="K387">
        <v>11185.5712</v>
      </c>
      <c r="L387">
        <v>6610.3407999999999</v>
      </c>
      <c r="M387">
        <v>4575.2304000000004</v>
      </c>
    </row>
    <row r="388" spans="1:13" x14ac:dyDescent="0.25">
      <c r="A388">
        <v>336</v>
      </c>
      <c r="B388">
        <v>20051117</v>
      </c>
      <c r="C388">
        <v>20051129</v>
      </c>
      <c r="D388">
        <v>20051124</v>
      </c>
      <c r="E388">
        <v>25566</v>
      </c>
      <c r="F388">
        <v>9</v>
      </c>
      <c r="G388">
        <v>2</v>
      </c>
      <c r="H388">
        <v>699.09820000000002</v>
      </c>
      <c r="I388">
        <v>413.1463</v>
      </c>
      <c r="J388" s="16">
        <v>38673</v>
      </c>
      <c r="K388">
        <v>1398.1964</v>
      </c>
      <c r="L388">
        <v>826.29259999999999</v>
      </c>
      <c r="M388">
        <v>571.90380000000005</v>
      </c>
    </row>
    <row r="389" spans="1:13" x14ac:dyDescent="0.25">
      <c r="A389">
        <v>330</v>
      </c>
      <c r="B389">
        <v>20051112</v>
      </c>
      <c r="C389">
        <v>20051124</v>
      </c>
      <c r="D389">
        <v>20051119</v>
      </c>
      <c r="E389">
        <v>25567</v>
      </c>
      <c r="F389">
        <v>9</v>
      </c>
      <c r="G389">
        <v>8</v>
      </c>
      <c r="H389">
        <v>699.09820000000002</v>
      </c>
      <c r="I389">
        <v>413.1463</v>
      </c>
      <c r="J389" s="16">
        <v>38668</v>
      </c>
      <c r="K389">
        <v>5592.7856000000002</v>
      </c>
      <c r="L389">
        <v>3305.1704</v>
      </c>
      <c r="M389">
        <v>2287.6152000000002</v>
      </c>
    </row>
    <row r="390" spans="1:13" x14ac:dyDescent="0.25">
      <c r="A390">
        <v>330</v>
      </c>
      <c r="B390">
        <v>20051219</v>
      </c>
      <c r="C390">
        <v>20051231</v>
      </c>
      <c r="D390">
        <v>20051226</v>
      </c>
      <c r="E390">
        <v>25568</v>
      </c>
      <c r="F390">
        <v>9</v>
      </c>
      <c r="G390">
        <v>6</v>
      </c>
      <c r="H390">
        <v>699.09820000000002</v>
      </c>
      <c r="I390">
        <v>413.1463</v>
      </c>
      <c r="J390" s="16">
        <v>38705</v>
      </c>
      <c r="K390">
        <v>4194.5892000000003</v>
      </c>
      <c r="L390">
        <v>2478.8778000000002</v>
      </c>
      <c r="M390">
        <v>1715.7113999999999</v>
      </c>
    </row>
    <row r="391" spans="1:13" x14ac:dyDescent="0.25">
      <c r="A391">
        <v>332</v>
      </c>
      <c r="B391">
        <v>20051231</v>
      </c>
      <c r="C391">
        <v>20060112</v>
      </c>
      <c r="D391">
        <v>20060107</v>
      </c>
      <c r="E391">
        <v>25704</v>
      </c>
      <c r="F391">
        <v>9</v>
      </c>
      <c r="G391">
        <v>17</v>
      </c>
      <c r="H391">
        <v>699.09820000000002</v>
      </c>
      <c r="I391">
        <v>413.1463</v>
      </c>
      <c r="J391" s="16">
        <v>38717</v>
      </c>
      <c r="K391">
        <v>11884.669400000001</v>
      </c>
      <c r="L391">
        <v>7023.4871000000003</v>
      </c>
      <c r="M391">
        <v>4861.1823000000004</v>
      </c>
    </row>
    <row r="392" spans="1:13" x14ac:dyDescent="0.25">
      <c r="A392">
        <v>322</v>
      </c>
      <c r="B392">
        <v>20051228</v>
      </c>
      <c r="C392">
        <v>20060109</v>
      </c>
      <c r="D392">
        <v>20060104</v>
      </c>
      <c r="E392">
        <v>25705</v>
      </c>
      <c r="F392">
        <v>9</v>
      </c>
      <c r="G392">
        <v>11</v>
      </c>
      <c r="H392">
        <v>699.09820000000002</v>
      </c>
      <c r="I392">
        <v>413.1463</v>
      </c>
      <c r="J392" s="16">
        <v>38714</v>
      </c>
      <c r="K392">
        <v>7690.0802000000003</v>
      </c>
      <c r="L392">
        <v>4544.6093000000001</v>
      </c>
      <c r="M392">
        <v>3145.4708999999998</v>
      </c>
    </row>
    <row r="393" spans="1:13" x14ac:dyDescent="0.25">
      <c r="A393">
        <v>328</v>
      </c>
      <c r="B393">
        <v>20051217</v>
      </c>
      <c r="C393">
        <v>20051229</v>
      </c>
      <c r="D393">
        <v>20051224</v>
      </c>
      <c r="E393">
        <v>25706</v>
      </c>
      <c r="F393">
        <v>9</v>
      </c>
      <c r="G393">
        <v>20</v>
      </c>
      <c r="H393">
        <v>699.09820000000002</v>
      </c>
      <c r="I393">
        <v>413.1463</v>
      </c>
      <c r="J393" s="16">
        <v>38703</v>
      </c>
      <c r="K393">
        <v>13981.964</v>
      </c>
      <c r="L393">
        <v>8262.9259999999995</v>
      </c>
      <c r="M393">
        <v>5719.0379999999996</v>
      </c>
    </row>
    <row r="394" spans="1:13" x14ac:dyDescent="0.25">
      <c r="A394">
        <v>332</v>
      </c>
      <c r="B394">
        <v>20051219</v>
      </c>
      <c r="C394">
        <v>20051231</v>
      </c>
      <c r="D394">
        <v>20051226</v>
      </c>
      <c r="E394">
        <v>25707</v>
      </c>
      <c r="F394">
        <v>9</v>
      </c>
      <c r="G394">
        <v>3</v>
      </c>
      <c r="H394">
        <v>699.09820000000002</v>
      </c>
      <c r="I394">
        <v>413.1463</v>
      </c>
      <c r="J394" s="16">
        <v>38705</v>
      </c>
      <c r="K394">
        <v>2097.2946000000002</v>
      </c>
      <c r="L394">
        <v>1239.4389000000001</v>
      </c>
      <c r="M394">
        <v>857.85569999999996</v>
      </c>
    </row>
    <row r="395" spans="1:13" x14ac:dyDescent="0.25">
      <c r="A395">
        <v>328</v>
      </c>
      <c r="B395">
        <v>20051224</v>
      </c>
      <c r="C395">
        <v>20060105</v>
      </c>
      <c r="D395">
        <v>20051231</v>
      </c>
      <c r="E395">
        <v>25708</v>
      </c>
      <c r="F395">
        <v>9</v>
      </c>
      <c r="G395">
        <v>17</v>
      </c>
      <c r="H395">
        <v>699.09820000000002</v>
      </c>
      <c r="I395">
        <v>413.1463</v>
      </c>
      <c r="J395" s="16">
        <v>38710</v>
      </c>
      <c r="K395">
        <v>11884.669400000001</v>
      </c>
      <c r="L395">
        <v>7023.4871000000003</v>
      </c>
      <c r="M395">
        <v>4861.1823000000004</v>
      </c>
    </row>
    <row r="396" spans="1:13" x14ac:dyDescent="0.25">
      <c r="A396">
        <v>342</v>
      </c>
      <c r="B396">
        <v>20051220</v>
      </c>
      <c r="C396">
        <v>20060101</v>
      </c>
      <c r="D396">
        <v>20051227</v>
      </c>
      <c r="E396">
        <v>25709</v>
      </c>
      <c r="F396">
        <v>9</v>
      </c>
      <c r="G396">
        <v>8</v>
      </c>
      <c r="H396">
        <v>699.09820000000002</v>
      </c>
      <c r="I396">
        <v>413.1463</v>
      </c>
      <c r="J396" s="16">
        <v>38706</v>
      </c>
      <c r="K396">
        <v>5592.7856000000002</v>
      </c>
      <c r="L396">
        <v>3305.1704</v>
      </c>
      <c r="M396">
        <v>2287.6152000000002</v>
      </c>
    </row>
    <row r="397" spans="1:13" x14ac:dyDescent="0.25">
      <c r="A397">
        <v>322</v>
      </c>
      <c r="B397">
        <v>20051219</v>
      </c>
      <c r="C397">
        <v>20051231</v>
      </c>
      <c r="D397">
        <v>20051226</v>
      </c>
      <c r="E397">
        <v>25710</v>
      </c>
      <c r="F397">
        <v>9</v>
      </c>
      <c r="G397">
        <v>6</v>
      </c>
      <c r="H397">
        <v>699.09820000000002</v>
      </c>
      <c r="I397">
        <v>413.1463</v>
      </c>
      <c r="J397" s="16">
        <v>38705</v>
      </c>
      <c r="K397">
        <v>4194.5892000000003</v>
      </c>
      <c r="L397">
        <v>2478.8778000000002</v>
      </c>
      <c r="M397">
        <v>1715.7113999999999</v>
      </c>
    </row>
    <row r="398" spans="1:13" x14ac:dyDescent="0.25">
      <c r="A398">
        <v>336</v>
      </c>
      <c r="B398">
        <v>20050701</v>
      </c>
      <c r="C398">
        <v>20050713</v>
      </c>
      <c r="D398">
        <v>20050708</v>
      </c>
      <c r="E398">
        <v>14501</v>
      </c>
      <c r="F398">
        <v>4</v>
      </c>
      <c r="G398">
        <v>15</v>
      </c>
      <c r="H398">
        <v>699.09820000000002</v>
      </c>
      <c r="I398">
        <v>413.1463</v>
      </c>
      <c r="J398" s="16">
        <v>38534</v>
      </c>
      <c r="K398">
        <v>10486.473</v>
      </c>
      <c r="L398">
        <v>6197.1944999999996</v>
      </c>
      <c r="M398">
        <v>4289.2785000000003</v>
      </c>
    </row>
    <row r="399" spans="1:13" x14ac:dyDescent="0.25">
      <c r="A399">
        <v>330</v>
      </c>
      <c r="B399">
        <v>20050719</v>
      </c>
      <c r="C399">
        <v>20050731</v>
      </c>
      <c r="D399">
        <v>20050726</v>
      </c>
      <c r="E399">
        <v>14559</v>
      </c>
      <c r="F399">
        <v>4</v>
      </c>
      <c r="G399">
        <v>5</v>
      </c>
      <c r="H399">
        <v>699.09820000000002</v>
      </c>
      <c r="I399">
        <v>413.1463</v>
      </c>
      <c r="J399" s="16">
        <v>38552</v>
      </c>
      <c r="K399">
        <v>3495.491</v>
      </c>
      <c r="L399">
        <v>2065.7314999999999</v>
      </c>
      <c r="M399">
        <v>1429.7594999999999</v>
      </c>
    </row>
    <row r="400" spans="1:13" x14ac:dyDescent="0.25">
      <c r="A400">
        <v>332</v>
      </c>
      <c r="B400">
        <v>20050708</v>
      </c>
      <c r="C400">
        <v>20050720</v>
      </c>
      <c r="D400">
        <v>20050715</v>
      </c>
      <c r="E400">
        <v>14560</v>
      </c>
      <c r="F400">
        <v>4</v>
      </c>
      <c r="G400">
        <v>14</v>
      </c>
      <c r="H400">
        <v>699.09820000000002</v>
      </c>
      <c r="I400">
        <v>413.1463</v>
      </c>
      <c r="J400" s="16">
        <v>38541</v>
      </c>
      <c r="K400">
        <v>9787.3747999999996</v>
      </c>
      <c r="L400">
        <v>5784.0482000000002</v>
      </c>
      <c r="M400">
        <v>4003.3265999999999</v>
      </c>
    </row>
    <row r="401" spans="1:13" x14ac:dyDescent="0.25">
      <c r="A401">
        <v>338</v>
      </c>
      <c r="B401">
        <v>20050806</v>
      </c>
      <c r="C401">
        <v>20050818</v>
      </c>
      <c r="D401">
        <v>20050813</v>
      </c>
      <c r="E401">
        <v>14565</v>
      </c>
      <c r="F401">
        <v>4</v>
      </c>
      <c r="G401">
        <v>13</v>
      </c>
      <c r="H401">
        <v>699.09820000000002</v>
      </c>
      <c r="I401">
        <v>413.1463</v>
      </c>
      <c r="J401" s="16">
        <v>38570</v>
      </c>
      <c r="K401">
        <v>9088.2765999999992</v>
      </c>
      <c r="L401">
        <v>5370.9018999999998</v>
      </c>
      <c r="M401">
        <v>3717.3746999999998</v>
      </c>
    </row>
    <row r="402" spans="1:13" x14ac:dyDescent="0.25">
      <c r="A402">
        <v>336</v>
      </c>
      <c r="B402">
        <v>20050819</v>
      </c>
      <c r="C402">
        <v>20050831</v>
      </c>
      <c r="D402">
        <v>20050826</v>
      </c>
      <c r="E402">
        <v>14572</v>
      </c>
      <c r="F402">
        <v>4</v>
      </c>
      <c r="G402">
        <v>1</v>
      </c>
      <c r="H402">
        <v>699.09820000000002</v>
      </c>
      <c r="I402">
        <v>413.1463</v>
      </c>
      <c r="J402" s="16">
        <v>38583</v>
      </c>
      <c r="K402">
        <v>699.09820000000002</v>
      </c>
      <c r="L402">
        <v>413.1463</v>
      </c>
      <c r="M402">
        <v>285.95190000000002</v>
      </c>
    </row>
    <row r="403" spans="1:13" x14ac:dyDescent="0.25">
      <c r="A403">
        <v>336</v>
      </c>
      <c r="B403">
        <v>20050916</v>
      </c>
      <c r="C403">
        <v>20050928</v>
      </c>
      <c r="D403">
        <v>20050923</v>
      </c>
      <c r="E403">
        <v>14580</v>
      </c>
      <c r="F403">
        <v>4</v>
      </c>
      <c r="G403">
        <v>6</v>
      </c>
      <c r="H403">
        <v>699.09820000000002</v>
      </c>
      <c r="I403">
        <v>413.1463</v>
      </c>
      <c r="J403" s="16">
        <v>38611</v>
      </c>
      <c r="K403">
        <v>4194.5892000000003</v>
      </c>
      <c r="L403">
        <v>2478.8778000000002</v>
      </c>
      <c r="M403">
        <v>1715.7113999999999</v>
      </c>
    </row>
    <row r="404" spans="1:13" x14ac:dyDescent="0.25">
      <c r="A404">
        <v>338</v>
      </c>
      <c r="B404">
        <v>20050907</v>
      </c>
      <c r="C404">
        <v>20050919</v>
      </c>
      <c r="D404">
        <v>20050914</v>
      </c>
      <c r="E404">
        <v>14584</v>
      </c>
      <c r="F404">
        <v>4</v>
      </c>
      <c r="G404">
        <v>6</v>
      </c>
      <c r="H404">
        <v>699.09820000000002</v>
      </c>
      <c r="I404">
        <v>413.1463</v>
      </c>
      <c r="J404" s="16">
        <v>38602</v>
      </c>
      <c r="K404">
        <v>4194.5892000000003</v>
      </c>
      <c r="L404">
        <v>2478.8778000000002</v>
      </c>
      <c r="M404">
        <v>1715.7113999999999</v>
      </c>
    </row>
    <row r="405" spans="1:13" x14ac:dyDescent="0.25">
      <c r="A405">
        <v>340</v>
      </c>
      <c r="B405">
        <v>20050926</v>
      </c>
      <c r="C405">
        <v>20051008</v>
      </c>
      <c r="D405">
        <v>20051003</v>
      </c>
      <c r="E405">
        <v>14585</v>
      </c>
      <c r="F405">
        <v>4</v>
      </c>
      <c r="G405">
        <v>11</v>
      </c>
      <c r="H405">
        <v>699.09820000000002</v>
      </c>
      <c r="I405">
        <v>413.1463</v>
      </c>
      <c r="J405" s="16">
        <v>38621</v>
      </c>
      <c r="K405">
        <v>7690.0802000000003</v>
      </c>
      <c r="L405">
        <v>4544.6093000000001</v>
      </c>
      <c r="M405">
        <v>3145.4708999999998</v>
      </c>
    </row>
    <row r="406" spans="1:13" x14ac:dyDescent="0.25">
      <c r="A406">
        <v>326</v>
      </c>
      <c r="B406">
        <v>20050929</v>
      </c>
      <c r="C406">
        <v>20051011</v>
      </c>
      <c r="D406">
        <v>20051006</v>
      </c>
      <c r="E406">
        <v>14589</v>
      </c>
      <c r="F406">
        <v>4</v>
      </c>
      <c r="G406">
        <v>10</v>
      </c>
      <c r="H406">
        <v>699.09820000000002</v>
      </c>
      <c r="I406">
        <v>413.1463</v>
      </c>
      <c r="J406" s="16">
        <v>38624</v>
      </c>
      <c r="K406">
        <v>6990.982</v>
      </c>
      <c r="L406">
        <v>4131.4629999999997</v>
      </c>
      <c r="M406">
        <v>2859.5189999999998</v>
      </c>
    </row>
    <row r="407" spans="1:13" x14ac:dyDescent="0.25">
      <c r="A407">
        <v>338</v>
      </c>
      <c r="B407">
        <v>20050919</v>
      </c>
      <c r="C407">
        <v>20051001</v>
      </c>
      <c r="D407">
        <v>20050926</v>
      </c>
      <c r="E407">
        <v>14590</v>
      </c>
      <c r="F407">
        <v>4</v>
      </c>
      <c r="G407">
        <v>5</v>
      </c>
      <c r="H407">
        <v>699.09820000000002</v>
      </c>
      <c r="I407">
        <v>413.1463</v>
      </c>
      <c r="J407" s="16">
        <v>38614</v>
      </c>
      <c r="K407">
        <v>3495.491</v>
      </c>
      <c r="L407">
        <v>2065.7314999999999</v>
      </c>
      <c r="M407">
        <v>1429.7594999999999</v>
      </c>
    </row>
    <row r="408" spans="1:13" x14ac:dyDescent="0.25">
      <c r="A408">
        <v>326</v>
      </c>
      <c r="B408">
        <v>20051008</v>
      </c>
      <c r="C408">
        <v>20051020</v>
      </c>
      <c r="D408">
        <v>20051015</v>
      </c>
      <c r="E408">
        <v>14591</v>
      </c>
      <c r="F408">
        <v>4</v>
      </c>
      <c r="G408">
        <v>6</v>
      </c>
      <c r="H408">
        <v>699.09820000000002</v>
      </c>
      <c r="I408">
        <v>413.1463</v>
      </c>
      <c r="J408" s="16">
        <v>38633</v>
      </c>
      <c r="K408">
        <v>4194.5892000000003</v>
      </c>
      <c r="L408">
        <v>2478.8778000000002</v>
      </c>
      <c r="M408">
        <v>1715.7113999999999</v>
      </c>
    </row>
    <row r="409" spans="1:13" x14ac:dyDescent="0.25">
      <c r="A409">
        <v>330</v>
      </c>
      <c r="B409">
        <v>20051013</v>
      </c>
      <c r="C409">
        <v>20051025</v>
      </c>
      <c r="D409">
        <v>20051020</v>
      </c>
      <c r="E409">
        <v>14596</v>
      </c>
      <c r="F409">
        <v>4</v>
      </c>
      <c r="G409">
        <v>12</v>
      </c>
      <c r="H409">
        <v>699.09820000000002</v>
      </c>
      <c r="I409">
        <v>413.1463</v>
      </c>
      <c r="J409" s="16">
        <v>38638</v>
      </c>
      <c r="K409">
        <v>8389.1784000000007</v>
      </c>
      <c r="L409">
        <v>4957.7556000000004</v>
      </c>
      <c r="M409">
        <v>3431.4227999999998</v>
      </c>
    </row>
    <row r="410" spans="1:13" x14ac:dyDescent="0.25">
      <c r="A410">
        <v>330</v>
      </c>
      <c r="B410">
        <v>20051030</v>
      </c>
      <c r="C410">
        <v>20051111</v>
      </c>
      <c r="D410">
        <v>20051106</v>
      </c>
      <c r="E410">
        <v>14601</v>
      </c>
      <c r="F410">
        <v>4</v>
      </c>
      <c r="G410">
        <v>20</v>
      </c>
      <c r="H410">
        <v>699.09820000000002</v>
      </c>
      <c r="I410">
        <v>413.1463</v>
      </c>
      <c r="J410" s="16">
        <v>38655</v>
      </c>
      <c r="K410">
        <v>13981.964</v>
      </c>
      <c r="L410">
        <v>8262.9259999999995</v>
      </c>
      <c r="M410">
        <v>5719.0379999999996</v>
      </c>
    </row>
    <row r="411" spans="1:13" x14ac:dyDescent="0.25">
      <c r="A411">
        <v>336</v>
      </c>
      <c r="B411">
        <v>20051007</v>
      </c>
      <c r="C411">
        <v>20051019</v>
      </c>
      <c r="D411">
        <v>20051014</v>
      </c>
      <c r="E411">
        <v>14602</v>
      </c>
      <c r="F411">
        <v>4</v>
      </c>
      <c r="G411">
        <v>18</v>
      </c>
      <c r="H411">
        <v>699.09820000000002</v>
      </c>
      <c r="I411">
        <v>413.1463</v>
      </c>
      <c r="J411" s="16">
        <v>38632</v>
      </c>
      <c r="K411">
        <v>12583.767599999999</v>
      </c>
      <c r="L411">
        <v>7436.6333999999997</v>
      </c>
      <c r="M411">
        <v>5147.1342000000004</v>
      </c>
    </row>
    <row r="412" spans="1:13" x14ac:dyDescent="0.25">
      <c r="A412">
        <v>336</v>
      </c>
      <c r="B412">
        <v>20051008</v>
      </c>
      <c r="C412">
        <v>20051020</v>
      </c>
      <c r="D412">
        <v>20051015</v>
      </c>
      <c r="E412">
        <v>14603</v>
      </c>
      <c r="F412">
        <v>4</v>
      </c>
      <c r="G412">
        <v>6</v>
      </c>
      <c r="H412">
        <v>699.09820000000002</v>
      </c>
      <c r="I412">
        <v>413.1463</v>
      </c>
      <c r="J412" s="16">
        <v>38633</v>
      </c>
      <c r="K412">
        <v>4194.5892000000003</v>
      </c>
      <c r="L412">
        <v>2478.8778000000002</v>
      </c>
      <c r="M412">
        <v>1715.7113999999999</v>
      </c>
    </row>
    <row r="413" spans="1:13" x14ac:dyDescent="0.25">
      <c r="A413">
        <v>332</v>
      </c>
      <c r="B413">
        <v>20051128</v>
      </c>
      <c r="C413">
        <v>20051210</v>
      </c>
      <c r="D413">
        <v>20051205</v>
      </c>
      <c r="E413">
        <v>14614</v>
      </c>
      <c r="F413">
        <v>4</v>
      </c>
      <c r="G413">
        <v>18</v>
      </c>
      <c r="H413">
        <v>699.09820000000002</v>
      </c>
      <c r="I413">
        <v>413.1463</v>
      </c>
      <c r="J413" s="16">
        <v>38684</v>
      </c>
      <c r="K413">
        <v>12583.767599999999</v>
      </c>
      <c r="L413">
        <v>7436.6333999999997</v>
      </c>
      <c r="M413">
        <v>5147.1342000000004</v>
      </c>
    </row>
    <row r="414" spans="1:13" x14ac:dyDescent="0.25">
      <c r="A414">
        <v>336</v>
      </c>
      <c r="B414">
        <v>20051126</v>
      </c>
      <c r="C414">
        <v>20051208</v>
      </c>
      <c r="D414">
        <v>20051203</v>
      </c>
      <c r="E414">
        <v>14616</v>
      </c>
      <c r="F414">
        <v>4</v>
      </c>
      <c r="G414">
        <v>4</v>
      </c>
      <c r="H414">
        <v>699.09820000000002</v>
      </c>
      <c r="I414">
        <v>413.1463</v>
      </c>
      <c r="J414" s="16">
        <v>38682</v>
      </c>
      <c r="K414">
        <v>2796.3928000000001</v>
      </c>
      <c r="L414">
        <v>1652.5852</v>
      </c>
      <c r="M414">
        <v>1143.8076000000001</v>
      </c>
    </row>
    <row r="415" spans="1:13" x14ac:dyDescent="0.25">
      <c r="A415">
        <v>336</v>
      </c>
      <c r="B415">
        <v>20051115</v>
      </c>
      <c r="C415">
        <v>20051127</v>
      </c>
      <c r="D415">
        <v>20051122</v>
      </c>
      <c r="E415">
        <v>14639</v>
      </c>
      <c r="F415">
        <v>4</v>
      </c>
      <c r="G415">
        <v>18</v>
      </c>
      <c r="H415">
        <v>699.09820000000002</v>
      </c>
      <c r="I415">
        <v>413.1463</v>
      </c>
      <c r="J415" s="16">
        <v>38671</v>
      </c>
      <c r="K415">
        <v>12583.767599999999</v>
      </c>
      <c r="L415">
        <v>7436.6333999999997</v>
      </c>
      <c r="M415">
        <v>5147.1342000000004</v>
      </c>
    </row>
    <row r="416" spans="1:13" x14ac:dyDescent="0.25">
      <c r="A416">
        <v>338</v>
      </c>
      <c r="B416">
        <v>20051225</v>
      </c>
      <c r="C416">
        <v>20060106</v>
      </c>
      <c r="D416">
        <v>20060101</v>
      </c>
      <c r="E416">
        <v>14645</v>
      </c>
      <c r="F416">
        <v>4</v>
      </c>
      <c r="G416">
        <v>5</v>
      </c>
      <c r="H416">
        <v>699.09820000000002</v>
      </c>
      <c r="I416">
        <v>413.1463</v>
      </c>
      <c r="J416" s="16">
        <v>38711</v>
      </c>
      <c r="K416">
        <v>3495.491</v>
      </c>
      <c r="L416">
        <v>2065.7314999999999</v>
      </c>
      <c r="M416">
        <v>1429.7594999999999</v>
      </c>
    </row>
    <row r="417" spans="1:13" x14ac:dyDescent="0.25">
      <c r="A417">
        <v>340</v>
      </c>
      <c r="B417">
        <v>20051226</v>
      </c>
      <c r="C417">
        <v>20060107</v>
      </c>
      <c r="D417">
        <v>20060102</v>
      </c>
      <c r="E417">
        <v>14646</v>
      </c>
      <c r="F417">
        <v>4</v>
      </c>
      <c r="G417">
        <v>8</v>
      </c>
      <c r="H417">
        <v>699.09820000000002</v>
      </c>
      <c r="I417">
        <v>413.1463</v>
      </c>
      <c r="J417" s="16">
        <v>38712</v>
      </c>
      <c r="K417">
        <v>5592.7856000000002</v>
      </c>
      <c r="L417">
        <v>3305.1704</v>
      </c>
      <c r="M417">
        <v>2287.6152000000002</v>
      </c>
    </row>
    <row r="418" spans="1:13" x14ac:dyDescent="0.25">
      <c r="A418">
        <v>334</v>
      </c>
      <c r="B418">
        <v>20051221</v>
      </c>
      <c r="C418">
        <v>20060102</v>
      </c>
      <c r="D418">
        <v>20051228</v>
      </c>
      <c r="E418">
        <v>14647</v>
      </c>
      <c r="F418">
        <v>4</v>
      </c>
      <c r="G418">
        <v>18</v>
      </c>
      <c r="H418">
        <v>699.09820000000002</v>
      </c>
      <c r="I418">
        <v>413.1463</v>
      </c>
      <c r="J418" s="16">
        <v>38707</v>
      </c>
      <c r="K418">
        <v>12583.767599999999</v>
      </c>
      <c r="L418">
        <v>7436.6333999999997</v>
      </c>
      <c r="M418">
        <v>5147.1342000000004</v>
      </c>
    </row>
    <row r="419" spans="1:13" x14ac:dyDescent="0.25">
      <c r="A419">
        <v>338</v>
      </c>
      <c r="B419">
        <v>20051216</v>
      </c>
      <c r="C419">
        <v>20051228</v>
      </c>
      <c r="D419">
        <v>20051223</v>
      </c>
      <c r="E419">
        <v>14648</v>
      </c>
      <c r="F419">
        <v>4</v>
      </c>
      <c r="G419">
        <v>11</v>
      </c>
      <c r="H419">
        <v>699.09820000000002</v>
      </c>
      <c r="I419">
        <v>413.1463</v>
      </c>
      <c r="J419" s="16">
        <v>38702</v>
      </c>
      <c r="K419">
        <v>7690.0802000000003</v>
      </c>
      <c r="L419">
        <v>4544.6093000000001</v>
      </c>
      <c r="M419">
        <v>3145.4708999999998</v>
      </c>
    </row>
    <row r="420" spans="1:13" x14ac:dyDescent="0.25">
      <c r="A420">
        <v>332</v>
      </c>
      <c r="B420">
        <v>20051221</v>
      </c>
      <c r="C420">
        <v>20060102</v>
      </c>
      <c r="D420">
        <v>20051228</v>
      </c>
      <c r="E420">
        <v>14649</v>
      </c>
      <c r="F420">
        <v>4</v>
      </c>
      <c r="G420">
        <v>16</v>
      </c>
      <c r="H420">
        <v>699.09820000000002</v>
      </c>
      <c r="I420">
        <v>413.1463</v>
      </c>
      <c r="J420" s="16">
        <v>38707</v>
      </c>
      <c r="K420">
        <v>11185.5712</v>
      </c>
      <c r="L420">
        <v>6610.3407999999999</v>
      </c>
      <c r="M420">
        <v>4575.2304000000004</v>
      </c>
    </row>
    <row r="421" spans="1:13" x14ac:dyDescent="0.25">
      <c r="A421">
        <v>322</v>
      </c>
      <c r="B421">
        <v>20051223</v>
      </c>
      <c r="C421">
        <v>20060104</v>
      </c>
      <c r="D421">
        <v>20051230</v>
      </c>
      <c r="E421">
        <v>14652</v>
      </c>
      <c r="F421">
        <v>4</v>
      </c>
      <c r="G421">
        <v>1</v>
      </c>
      <c r="H421">
        <v>699.09820000000002</v>
      </c>
      <c r="I421">
        <v>413.1463</v>
      </c>
      <c r="J421" s="16">
        <v>38709</v>
      </c>
      <c r="K421">
        <v>699.09820000000002</v>
      </c>
      <c r="L421">
        <v>413.1463</v>
      </c>
      <c r="M421">
        <v>285.95190000000002</v>
      </c>
    </row>
    <row r="422" spans="1:13" x14ac:dyDescent="0.25">
      <c r="A422">
        <v>346</v>
      </c>
      <c r="B422">
        <v>20050709</v>
      </c>
      <c r="C422">
        <v>20050721</v>
      </c>
      <c r="D422">
        <v>20050716</v>
      </c>
      <c r="E422">
        <v>25861</v>
      </c>
      <c r="F422">
        <v>4</v>
      </c>
      <c r="G422">
        <v>6</v>
      </c>
      <c r="H422">
        <v>3399.99</v>
      </c>
      <c r="I422">
        <v>1912.1543999999999</v>
      </c>
      <c r="J422" s="16">
        <v>38542</v>
      </c>
      <c r="K422">
        <v>20399.939999999999</v>
      </c>
      <c r="L422">
        <v>11472.9264</v>
      </c>
      <c r="M422">
        <v>8927.0136000000002</v>
      </c>
    </row>
    <row r="423" spans="1:13" x14ac:dyDescent="0.25">
      <c r="A423">
        <v>344</v>
      </c>
      <c r="B423">
        <v>20050830</v>
      </c>
      <c r="C423">
        <v>20050911</v>
      </c>
      <c r="D423">
        <v>20050906</v>
      </c>
      <c r="E423">
        <v>25867</v>
      </c>
      <c r="F423">
        <v>4</v>
      </c>
      <c r="G423">
        <v>15</v>
      </c>
      <c r="H423">
        <v>3399.99</v>
      </c>
      <c r="I423">
        <v>1912.1543999999999</v>
      </c>
      <c r="J423" s="16">
        <v>38594</v>
      </c>
      <c r="K423">
        <v>50999.85</v>
      </c>
      <c r="L423">
        <v>28682.315999999999</v>
      </c>
      <c r="M423">
        <v>22317.534</v>
      </c>
    </row>
    <row r="424" spans="1:13" x14ac:dyDescent="0.25">
      <c r="A424">
        <v>344</v>
      </c>
      <c r="B424">
        <v>20050824</v>
      </c>
      <c r="C424">
        <v>20050905</v>
      </c>
      <c r="D424">
        <v>20050831</v>
      </c>
      <c r="E424">
        <v>25868</v>
      </c>
      <c r="F424">
        <v>4</v>
      </c>
      <c r="G424">
        <v>2</v>
      </c>
      <c r="H424">
        <v>3399.99</v>
      </c>
      <c r="I424">
        <v>1912.1543999999999</v>
      </c>
      <c r="J424" s="16">
        <v>38588</v>
      </c>
      <c r="K424">
        <v>6799.98</v>
      </c>
      <c r="L424">
        <v>3824.3087999999998</v>
      </c>
      <c r="M424">
        <v>2975.6712000000002</v>
      </c>
    </row>
    <row r="425" spans="1:13" x14ac:dyDescent="0.25">
      <c r="A425">
        <v>344</v>
      </c>
      <c r="B425">
        <v>20050826</v>
      </c>
      <c r="C425">
        <v>20050907</v>
      </c>
      <c r="D425">
        <v>20050902</v>
      </c>
      <c r="E425">
        <v>25878</v>
      </c>
      <c r="F425">
        <v>4</v>
      </c>
      <c r="G425">
        <v>6</v>
      </c>
      <c r="H425">
        <v>3399.99</v>
      </c>
      <c r="I425">
        <v>1912.1543999999999</v>
      </c>
      <c r="J425" s="16">
        <v>38590</v>
      </c>
      <c r="K425">
        <v>20399.939999999999</v>
      </c>
      <c r="L425">
        <v>11472.9264</v>
      </c>
      <c r="M425">
        <v>8927.0136000000002</v>
      </c>
    </row>
    <row r="426" spans="1:13" x14ac:dyDescent="0.25">
      <c r="A426">
        <v>347</v>
      </c>
      <c r="B426">
        <v>20050917</v>
      </c>
      <c r="C426">
        <v>20050929</v>
      </c>
      <c r="D426">
        <v>20050924</v>
      </c>
      <c r="E426">
        <v>25879</v>
      </c>
      <c r="F426">
        <v>4</v>
      </c>
      <c r="G426">
        <v>3</v>
      </c>
      <c r="H426">
        <v>3399.99</v>
      </c>
      <c r="I426">
        <v>1912.1543999999999</v>
      </c>
      <c r="J426" s="16">
        <v>38612</v>
      </c>
      <c r="K426">
        <v>10199.969999999999</v>
      </c>
      <c r="L426">
        <v>5736.4632000000001</v>
      </c>
      <c r="M426">
        <v>4463.5068000000001</v>
      </c>
    </row>
    <row r="427" spans="1:13" x14ac:dyDescent="0.25">
      <c r="A427">
        <v>347</v>
      </c>
      <c r="B427">
        <v>20050912</v>
      </c>
      <c r="C427">
        <v>20050924</v>
      </c>
      <c r="D427">
        <v>20050919</v>
      </c>
      <c r="E427">
        <v>25889</v>
      </c>
      <c r="F427">
        <v>4</v>
      </c>
      <c r="G427">
        <v>20</v>
      </c>
      <c r="H427">
        <v>3399.99</v>
      </c>
      <c r="I427">
        <v>1912.1543999999999</v>
      </c>
      <c r="J427" s="16">
        <v>38607</v>
      </c>
      <c r="K427">
        <v>67999.8</v>
      </c>
      <c r="L427">
        <v>38243.088000000003</v>
      </c>
      <c r="M427">
        <v>29756.712</v>
      </c>
    </row>
    <row r="428" spans="1:13" x14ac:dyDescent="0.25">
      <c r="A428">
        <v>350</v>
      </c>
      <c r="B428">
        <v>20051031</v>
      </c>
      <c r="C428">
        <v>20051112</v>
      </c>
      <c r="D428">
        <v>20051107</v>
      </c>
      <c r="E428">
        <v>25891</v>
      </c>
      <c r="F428">
        <v>4</v>
      </c>
      <c r="G428">
        <v>1</v>
      </c>
      <c r="H428">
        <v>3374.99</v>
      </c>
      <c r="I428">
        <v>1898.0944</v>
      </c>
      <c r="J428" s="16">
        <v>38656</v>
      </c>
      <c r="K428">
        <v>3374.99</v>
      </c>
      <c r="L428">
        <v>1898.0944</v>
      </c>
      <c r="M428">
        <v>1476.8956000000001</v>
      </c>
    </row>
    <row r="429" spans="1:13" x14ac:dyDescent="0.25">
      <c r="A429">
        <v>345</v>
      </c>
      <c r="B429">
        <v>20051013</v>
      </c>
      <c r="C429">
        <v>20051025</v>
      </c>
      <c r="D429">
        <v>20051020</v>
      </c>
      <c r="E429">
        <v>25901</v>
      </c>
      <c r="F429">
        <v>4</v>
      </c>
      <c r="G429">
        <v>17</v>
      </c>
      <c r="H429">
        <v>3399.99</v>
      </c>
      <c r="I429">
        <v>1912.1543999999999</v>
      </c>
      <c r="J429" s="16">
        <v>38638</v>
      </c>
      <c r="K429">
        <v>57799.83</v>
      </c>
      <c r="L429">
        <v>32506.624800000001</v>
      </c>
      <c r="M429">
        <v>25293.2052</v>
      </c>
    </row>
    <row r="430" spans="1:13" x14ac:dyDescent="0.25">
      <c r="A430">
        <v>348</v>
      </c>
      <c r="B430">
        <v>20051006</v>
      </c>
      <c r="C430">
        <v>20051018</v>
      </c>
      <c r="D430">
        <v>20051013</v>
      </c>
      <c r="E430">
        <v>25905</v>
      </c>
      <c r="F430">
        <v>4</v>
      </c>
      <c r="G430">
        <v>20</v>
      </c>
      <c r="H430">
        <v>3374.99</v>
      </c>
      <c r="I430">
        <v>1898.0944</v>
      </c>
      <c r="J430" s="16">
        <v>38631</v>
      </c>
      <c r="K430">
        <v>67499.8</v>
      </c>
      <c r="L430">
        <v>37961.887999999999</v>
      </c>
      <c r="M430">
        <v>29537.912</v>
      </c>
    </row>
    <row r="431" spans="1:13" x14ac:dyDescent="0.25">
      <c r="A431">
        <v>350</v>
      </c>
      <c r="B431">
        <v>20051124</v>
      </c>
      <c r="C431">
        <v>20051206</v>
      </c>
      <c r="D431">
        <v>20051201</v>
      </c>
      <c r="E431">
        <v>25909</v>
      </c>
      <c r="F431">
        <v>4</v>
      </c>
      <c r="G431">
        <v>15</v>
      </c>
      <c r="H431">
        <v>3374.99</v>
      </c>
      <c r="I431">
        <v>1898.0944</v>
      </c>
      <c r="J431" s="16">
        <v>38680</v>
      </c>
      <c r="K431">
        <v>50624.85</v>
      </c>
      <c r="L431">
        <v>28471.416000000001</v>
      </c>
      <c r="M431">
        <v>22153.434000000001</v>
      </c>
    </row>
    <row r="432" spans="1:13" x14ac:dyDescent="0.25">
      <c r="A432">
        <v>345</v>
      </c>
      <c r="B432">
        <v>20051128</v>
      </c>
      <c r="C432">
        <v>20051210</v>
      </c>
      <c r="D432">
        <v>20051205</v>
      </c>
      <c r="E432">
        <v>25910</v>
      </c>
      <c r="F432">
        <v>4</v>
      </c>
      <c r="G432">
        <v>6</v>
      </c>
      <c r="H432">
        <v>3399.99</v>
      </c>
      <c r="I432">
        <v>1912.1543999999999</v>
      </c>
      <c r="J432" s="16">
        <v>38684</v>
      </c>
      <c r="K432">
        <v>20399.939999999999</v>
      </c>
      <c r="L432">
        <v>11472.9264</v>
      </c>
      <c r="M432">
        <v>8927.0136000000002</v>
      </c>
    </row>
    <row r="433" spans="1:13" x14ac:dyDescent="0.25">
      <c r="A433">
        <v>344</v>
      </c>
      <c r="B433">
        <v>20051113</v>
      </c>
      <c r="C433">
        <v>20051125</v>
      </c>
      <c r="D433">
        <v>20051120</v>
      </c>
      <c r="E433">
        <v>25916</v>
      </c>
      <c r="F433">
        <v>4</v>
      </c>
      <c r="G433">
        <v>8</v>
      </c>
      <c r="H433">
        <v>3399.99</v>
      </c>
      <c r="I433">
        <v>1912.1543999999999</v>
      </c>
      <c r="J433" s="16">
        <v>38669</v>
      </c>
      <c r="K433">
        <v>27199.919999999998</v>
      </c>
      <c r="L433">
        <v>15297.235199999999</v>
      </c>
      <c r="M433">
        <v>11902.684800000001</v>
      </c>
    </row>
    <row r="434" spans="1:13" x14ac:dyDescent="0.25">
      <c r="A434">
        <v>347</v>
      </c>
      <c r="B434">
        <v>20051101</v>
      </c>
      <c r="C434">
        <v>20051113</v>
      </c>
      <c r="D434">
        <v>20051108</v>
      </c>
      <c r="E434">
        <v>25917</v>
      </c>
      <c r="F434">
        <v>4</v>
      </c>
      <c r="G434">
        <v>8</v>
      </c>
      <c r="H434">
        <v>3399.99</v>
      </c>
      <c r="I434">
        <v>1912.1543999999999</v>
      </c>
      <c r="J434" s="16">
        <v>38657</v>
      </c>
      <c r="K434">
        <v>27199.919999999998</v>
      </c>
      <c r="L434">
        <v>15297.235199999999</v>
      </c>
      <c r="M434">
        <v>11902.684800000001</v>
      </c>
    </row>
    <row r="435" spans="1:13" x14ac:dyDescent="0.25">
      <c r="A435">
        <v>344</v>
      </c>
      <c r="B435">
        <v>20051113</v>
      </c>
      <c r="C435">
        <v>20051125</v>
      </c>
      <c r="D435">
        <v>20051120</v>
      </c>
      <c r="E435">
        <v>25924</v>
      </c>
      <c r="F435">
        <v>4</v>
      </c>
      <c r="G435">
        <v>20</v>
      </c>
      <c r="H435">
        <v>3399.99</v>
      </c>
      <c r="I435">
        <v>1912.1543999999999</v>
      </c>
      <c r="J435" s="16">
        <v>38669</v>
      </c>
      <c r="K435">
        <v>67999.8</v>
      </c>
      <c r="L435">
        <v>38243.088000000003</v>
      </c>
      <c r="M435">
        <v>29756.712</v>
      </c>
    </row>
    <row r="436" spans="1:13" x14ac:dyDescent="0.25">
      <c r="A436">
        <v>350</v>
      </c>
      <c r="B436">
        <v>20051116</v>
      </c>
      <c r="C436">
        <v>20051128</v>
      </c>
      <c r="D436">
        <v>20051123</v>
      </c>
      <c r="E436">
        <v>25942</v>
      </c>
      <c r="F436">
        <v>4</v>
      </c>
      <c r="G436">
        <v>3</v>
      </c>
      <c r="H436">
        <v>3374.99</v>
      </c>
      <c r="I436">
        <v>1898.0944</v>
      </c>
      <c r="J436" s="16">
        <v>38672</v>
      </c>
      <c r="K436">
        <v>10124.969999999999</v>
      </c>
      <c r="L436">
        <v>5694.2831999999999</v>
      </c>
      <c r="M436">
        <v>4430.6868000000004</v>
      </c>
    </row>
    <row r="437" spans="1:13" x14ac:dyDescent="0.25">
      <c r="A437">
        <v>348</v>
      </c>
      <c r="B437">
        <v>20051213</v>
      </c>
      <c r="C437">
        <v>20051225</v>
      </c>
      <c r="D437">
        <v>20051220</v>
      </c>
      <c r="E437">
        <v>25943</v>
      </c>
      <c r="F437">
        <v>4</v>
      </c>
      <c r="G437">
        <v>16</v>
      </c>
      <c r="H437">
        <v>3374.99</v>
      </c>
      <c r="I437">
        <v>1898.0944</v>
      </c>
      <c r="J437" s="16">
        <v>38699</v>
      </c>
      <c r="K437">
        <v>53999.839999999997</v>
      </c>
      <c r="L437">
        <v>30369.510399999999</v>
      </c>
      <c r="M437">
        <v>23630.329600000001</v>
      </c>
    </row>
    <row r="438" spans="1:13" x14ac:dyDescent="0.25">
      <c r="A438">
        <v>351</v>
      </c>
      <c r="B438">
        <v>20051213</v>
      </c>
      <c r="C438">
        <v>20051225</v>
      </c>
      <c r="D438">
        <v>20051220</v>
      </c>
      <c r="E438">
        <v>25951</v>
      </c>
      <c r="F438">
        <v>4</v>
      </c>
      <c r="G438">
        <v>8</v>
      </c>
      <c r="H438">
        <v>3374.99</v>
      </c>
      <c r="I438">
        <v>1898.0944</v>
      </c>
      <c r="J438" s="16">
        <v>38699</v>
      </c>
      <c r="K438">
        <v>26999.919999999998</v>
      </c>
      <c r="L438">
        <v>15184.7552</v>
      </c>
      <c r="M438">
        <v>11815.1648</v>
      </c>
    </row>
    <row r="439" spans="1:13" x14ac:dyDescent="0.25">
      <c r="A439">
        <v>350</v>
      </c>
      <c r="B439">
        <v>20051205</v>
      </c>
      <c r="C439">
        <v>20051217</v>
      </c>
      <c r="D439">
        <v>20051212</v>
      </c>
      <c r="E439">
        <v>25952</v>
      </c>
      <c r="F439">
        <v>4</v>
      </c>
      <c r="G439">
        <v>13</v>
      </c>
      <c r="H439">
        <v>3374.99</v>
      </c>
      <c r="I439">
        <v>1898.0944</v>
      </c>
      <c r="J439" s="16">
        <v>38691</v>
      </c>
      <c r="K439">
        <v>43874.87</v>
      </c>
      <c r="L439">
        <v>24675.227200000001</v>
      </c>
      <c r="M439">
        <v>19199.642800000001</v>
      </c>
    </row>
    <row r="440" spans="1:13" x14ac:dyDescent="0.25">
      <c r="A440">
        <v>349</v>
      </c>
      <c r="B440">
        <v>20051220</v>
      </c>
      <c r="C440">
        <v>20060101</v>
      </c>
      <c r="D440">
        <v>20051227</v>
      </c>
      <c r="E440">
        <v>25955</v>
      </c>
      <c r="F440">
        <v>4</v>
      </c>
      <c r="G440">
        <v>13</v>
      </c>
      <c r="H440">
        <v>3374.99</v>
      </c>
      <c r="I440">
        <v>1898.0944</v>
      </c>
      <c r="J440" s="16">
        <v>38706</v>
      </c>
      <c r="K440">
        <v>43874.87</v>
      </c>
      <c r="L440">
        <v>24675.227200000001</v>
      </c>
      <c r="M440">
        <v>19199.642800000001</v>
      </c>
    </row>
    <row r="441" spans="1:13" x14ac:dyDescent="0.25">
      <c r="A441">
        <v>344</v>
      </c>
      <c r="B441">
        <v>20051215</v>
      </c>
      <c r="C441">
        <v>20051227</v>
      </c>
      <c r="D441">
        <v>20051222</v>
      </c>
      <c r="E441">
        <v>25969</v>
      </c>
      <c r="F441">
        <v>4</v>
      </c>
      <c r="G441">
        <v>12</v>
      </c>
      <c r="H441">
        <v>3399.99</v>
      </c>
      <c r="I441">
        <v>1912.1543999999999</v>
      </c>
      <c r="J441" s="16">
        <v>38701</v>
      </c>
      <c r="K441">
        <v>40799.879999999997</v>
      </c>
      <c r="L441">
        <v>22945.852800000001</v>
      </c>
      <c r="M441">
        <v>17854.0272</v>
      </c>
    </row>
    <row r="442" spans="1:13" x14ac:dyDescent="0.25">
      <c r="A442">
        <v>346</v>
      </c>
      <c r="B442">
        <v>20051221</v>
      </c>
      <c r="C442">
        <v>20060102</v>
      </c>
      <c r="D442">
        <v>20051228</v>
      </c>
      <c r="E442">
        <v>25974</v>
      </c>
      <c r="F442">
        <v>4</v>
      </c>
      <c r="G442">
        <v>7</v>
      </c>
      <c r="H442">
        <v>3399.99</v>
      </c>
      <c r="I442">
        <v>1912.1543999999999</v>
      </c>
      <c r="J442" s="16">
        <v>38707</v>
      </c>
      <c r="K442">
        <v>23799.93</v>
      </c>
      <c r="L442">
        <v>13385.0808</v>
      </c>
      <c r="M442">
        <v>10414.849200000001</v>
      </c>
    </row>
    <row r="443" spans="1:13" x14ac:dyDescent="0.25">
      <c r="A443">
        <v>349</v>
      </c>
      <c r="B443">
        <v>20051215</v>
      </c>
      <c r="C443">
        <v>20051227</v>
      </c>
      <c r="D443">
        <v>20051222</v>
      </c>
      <c r="E443">
        <v>25976</v>
      </c>
      <c r="F443">
        <v>4</v>
      </c>
      <c r="G443">
        <v>7</v>
      </c>
      <c r="H443">
        <v>3374.99</v>
      </c>
      <c r="I443">
        <v>1898.0944</v>
      </c>
      <c r="J443" s="16">
        <v>38701</v>
      </c>
      <c r="K443">
        <v>23624.93</v>
      </c>
      <c r="L443">
        <v>13286.6608</v>
      </c>
      <c r="M443">
        <v>10338.269200000001</v>
      </c>
    </row>
    <row r="444" spans="1:13" x14ac:dyDescent="0.25">
      <c r="A444">
        <v>310</v>
      </c>
      <c r="B444">
        <v>20050705</v>
      </c>
      <c r="C444">
        <v>20050717</v>
      </c>
      <c r="D444">
        <v>20050712</v>
      </c>
      <c r="E444">
        <v>27601</v>
      </c>
      <c r="F444">
        <v>4</v>
      </c>
      <c r="G444">
        <v>6</v>
      </c>
      <c r="H444">
        <v>3578.27</v>
      </c>
      <c r="I444">
        <v>2171.2941999999998</v>
      </c>
      <c r="J444" s="16">
        <v>38538</v>
      </c>
      <c r="K444">
        <v>21469.62</v>
      </c>
      <c r="L444">
        <v>13027.7652</v>
      </c>
      <c r="M444">
        <v>8441.8547999999992</v>
      </c>
    </row>
    <row r="445" spans="1:13" x14ac:dyDescent="0.25">
      <c r="A445">
        <v>310</v>
      </c>
      <c r="B445">
        <v>20050729</v>
      </c>
      <c r="C445">
        <v>20050810</v>
      </c>
      <c r="D445">
        <v>20050805</v>
      </c>
      <c r="E445">
        <v>27611</v>
      </c>
      <c r="F445">
        <v>4</v>
      </c>
      <c r="G445">
        <v>16</v>
      </c>
      <c r="H445">
        <v>3578.27</v>
      </c>
      <c r="I445">
        <v>2171.2941999999998</v>
      </c>
      <c r="J445" s="16">
        <v>38562</v>
      </c>
      <c r="K445">
        <v>57252.32</v>
      </c>
      <c r="L445">
        <v>34740.707199999997</v>
      </c>
      <c r="M445">
        <v>22511.612799999999</v>
      </c>
    </row>
    <row r="446" spans="1:13" x14ac:dyDescent="0.25">
      <c r="A446">
        <v>310</v>
      </c>
      <c r="B446">
        <v>20050716</v>
      </c>
      <c r="C446">
        <v>20050728</v>
      </c>
      <c r="D446">
        <v>20050723</v>
      </c>
      <c r="E446">
        <v>27646</v>
      </c>
      <c r="F446">
        <v>4</v>
      </c>
      <c r="G446">
        <v>10</v>
      </c>
      <c r="H446">
        <v>3578.27</v>
      </c>
      <c r="I446">
        <v>2171.2941999999998</v>
      </c>
      <c r="J446" s="16">
        <v>38549</v>
      </c>
      <c r="K446">
        <v>35782.699999999997</v>
      </c>
      <c r="L446">
        <v>21712.941999999999</v>
      </c>
      <c r="M446">
        <v>14069.758</v>
      </c>
    </row>
    <row r="447" spans="1:13" x14ac:dyDescent="0.25">
      <c r="A447">
        <v>310</v>
      </c>
      <c r="B447">
        <v>20050728</v>
      </c>
      <c r="C447">
        <v>20050809</v>
      </c>
      <c r="D447">
        <v>20050804</v>
      </c>
      <c r="E447">
        <v>27663</v>
      </c>
      <c r="F447">
        <v>4</v>
      </c>
      <c r="G447">
        <v>4</v>
      </c>
      <c r="H447">
        <v>3578.27</v>
      </c>
      <c r="I447">
        <v>2171.2941999999998</v>
      </c>
      <c r="J447" s="16">
        <v>38561</v>
      </c>
      <c r="K447">
        <v>14313.08</v>
      </c>
      <c r="L447">
        <v>8685.1767999999993</v>
      </c>
      <c r="M447">
        <v>5627.9031999999997</v>
      </c>
    </row>
    <row r="448" spans="1:13" x14ac:dyDescent="0.25">
      <c r="A448">
        <v>310</v>
      </c>
      <c r="B448">
        <v>20050722</v>
      </c>
      <c r="C448">
        <v>20050803</v>
      </c>
      <c r="D448">
        <v>20050729</v>
      </c>
      <c r="E448">
        <v>27667</v>
      </c>
      <c r="F448">
        <v>4</v>
      </c>
      <c r="G448">
        <v>15</v>
      </c>
      <c r="H448">
        <v>3578.27</v>
      </c>
      <c r="I448">
        <v>2171.2941999999998</v>
      </c>
      <c r="J448" s="16">
        <v>38555</v>
      </c>
      <c r="K448">
        <v>53674.05</v>
      </c>
      <c r="L448">
        <v>32569.413</v>
      </c>
      <c r="M448">
        <v>21104.636999999999</v>
      </c>
    </row>
    <row r="449" spans="1:13" x14ac:dyDescent="0.25">
      <c r="A449">
        <v>310</v>
      </c>
      <c r="B449">
        <v>20050807</v>
      </c>
      <c r="C449">
        <v>20050819</v>
      </c>
      <c r="D449">
        <v>20050814</v>
      </c>
      <c r="E449">
        <v>27726</v>
      </c>
      <c r="F449">
        <v>4</v>
      </c>
      <c r="G449">
        <v>12</v>
      </c>
      <c r="H449">
        <v>3578.27</v>
      </c>
      <c r="I449">
        <v>2171.2941999999998</v>
      </c>
      <c r="J449" s="16">
        <v>38571</v>
      </c>
      <c r="K449">
        <v>42939.24</v>
      </c>
      <c r="L449">
        <v>26055.5304</v>
      </c>
      <c r="M449">
        <v>16883.709599999998</v>
      </c>
    </row>
    <row r="450" spans="1:13" x14ac:dyDescent="0.25">
      <c r="A450">
        <v>310</v>
      </c>
      <c r="B450">
        <v>20050818</v>
      </c>
      <c r="C450">
        <v>20050830</v>
      </c>
      <c r="D450">
        <v>20050825</v>
      </c>
      <c r="E450">
        <v>27920</v>
      </c>
      <c r="F450">
        <v>4</v>
      </c>
      <c r="G450">
        <v>17</v>
      </c>
      <c r="H450">
        <v>3578.27</v>
      </c>
      <c r="I450">
        <v>2171.2941999999998</v>
      </c>
      <c r="J450" s="16">
        <v>38582</v>
      </c>
      <c r="K450">
        <v>60830.59</v>
      </c>
      <c r="L450">
        <v>36912.001400000001</v>
      </c>
      <c r="M450">
        <v>23918.588599999999</v>
      </c>
    </row>
    <row r="451" spans="1:13" x14ac:dyDescent="0.25">
      <c r="A451">
        <v>310</v>
      </c>
      <c r="B451">
        <v>20050818</v>
      </c>
      <c r="C451">
        <v>20050830</v>
      </c>
      <c r="D451">
        <v>20050825</v>
      </c>
      <c r="E451">
        <v>28022</v>
      </c>
      <c r="F451">
        <v>4</v>
      </c>
      <c r="G451">
        <v>4</v>
      </c>
      <c r="H451">
        <v>3578.27</v>
      </c>
      <c r="I451">
        <v>2171.2941999999998</v>
      </c>
      <c r="J451" s="16">
        <v>38582</v>
      </c>
      <c r="K451">
        <v>14313.08</v>
      </c>
      <c r="L451">
        <v>8685.1767999999993</v>
      </c>
      <c r="M451">
        <v>5627.9031999999997</v>
      </c>
    </row>
    <row r="452" spans="1:13" x14ac:dyDescent="0.25">
      <c r="A452">
        <v>310</v>
      </c>
      <c r="B452">
        <v>20050815</v>
      </c>
      <c r="C452">
        <v>20050827</v>
      </c>
      <c r="D452">
        <v>20050822</v>
      </c>
      <c r="E452">
        <v>28042</v>
      </c>
      <c r="F452">
        <v>4</v>
      </c>
      <c r="G452">
        <v>11</v>
      </c>
      <c r="H452">
        <v>3578.27</v>
      </c>
      <c r="I452">
        <v>2171.2941999999998</v>
      </c>
      <c r="J452" s="16">
        <v>38579</v>
      </c>
      <c r="K452">
        <v>39360.97</v>
      </c>
      <c r="L452">
        <v>23884.236199999999</v>
      </c>
      <c r="M452">
        <v>15476.7338</v>
      </c>
    </row>
    <row r="453" spans="1:13" x14ac:dyDescent="0.25">
      <c r="A453">
        <v>310</v>
      </c>
      <c r="B453">
        <v>20050819</v>
      </c>
      <c r="C453">
        <v>20050831</v>
      </c>
      <c r="D453">
        <v>20050826</v>
      </c>
      <c r="E453">
        <v>28061</v>
      </c>
      <c r="F453">
        <v>4</v>
      </c>
      <c r="G453">
        <v>19</v>
      </c>
      <c r="H453">
        <v>3578.27</v>
      </c>
      <c r="I453">
        <v>2171.2941999999998</v>
      </c>
      <c r="J453" s="16">
        <v>38583</v>
      </c>
      <c r="K453">
        <v>67987.13</v>
      </c>
      <c r="L453">
        <v>41254.589800000002</v>
      </c>
      <c r="M453">
        <v>26732.540199999999</v>
      </c>
    </row>
    <row r="454" spans="1:13" x14ac:dyDescent="0.25">
      <c r="A454">
        <v>310</v>
      </c>
      <c r="B454">
        <v>20050830</v>
      </c>
      <c r="C454">
        <v>20050911</v>
      </c>
      <c r="D454">
        <v>20050906</v>
      </c>
      <c r="E454">
        <v>28062</v>
      </c>
      <c r="F454">
        <v>4</v>
      </c>
      <c r="G454">
        <v>4</v>
      </c>
      <c r="H454">
        <v>3578.27</v>
      </c>
      <c r="I454">
        <v>2171.2941999999998</v>
      </c>
      <c r="J454" s="16">
        <v>38594</v>
      </c>
      <c r="K454">
        <v>14313.08</v>
      </c>
      <c r="L454">
        <v>8685.1767999999993</v>
      </c>
      <c r="M454">
        <v>5627.9031999999997</v>
      </c>
    </row>
    <row r="455" spans="1:13" x14ac:dyDescent="0.25">
      <c r="A455">
        <v>310</v>
      </c>
      <c r="B455">
        <v>20050812</v>
      </c>
      <c r="C455">
        <v>20050824</v>
      </c>
      <c r="D455">
        <v>20050819</v>
      </c>
      <c r="E455">
        <v>28063</v>
      </c>
      <c r="F455">
        <v>4</v>
      </c>
      <c r="G455">
        <v>8</v>
      </c>
      <c r="H455">
        <v>3578.27</v>
      </c>
      <c r="I455">
        <v>2171.2941999999998</v>
      </c>
      <c r="J455" s="16">
        <v>38576</v>
      </c>
      <c r="K455">
        <v>28626.16</v>
      </c>
      <c r="L455">
        <v>17370.353599999999</v>
      </c>
      <c r="M455">
        <v>11255.806399999999</v>
      </c>
    </row>
    <row r="456" spans="1:13" x14ac:dyDescent="0.25">
      <c r="A456">
        <v>310</v>
      </c>
      <c r="B456">
        <v>20050814</v>
      </c>
      <c r="C456">
        <v>20050826</v>
      </c>
      <c r="D456">
        <v>20050821</v>
      </c>
      <c r="E456">
        <v>28070</v>
      </c>
      <c r="F456">
        <v>4</v>
      </c>
      <c r="G456">
        <v>4</v>
      </c>
      <c r="H456">
        <v>3578.27</v>
      </c>
      <c r="I456">
        <v>2171.2941999999998</v>
      </c>
      <c r="J456" s="16">
        <v>38578</v>
      </c>
      <c r="K456">
        <v>14313.08</v>
      </c>
      <c r="L456">
        <v>8685.1767999999993</v>
      </c>
      <c r="M456">
        <v>5627.9031999999997</v>
      </c>
    </row>
    <row r="457" spans="1:13" x14ac:dyDescent="0.25">
      <c r="A457">
        <v>310</v>
      </c>
      <c r="B457">
        <v>20050811</v>
      </c>
      <c r="C457">
        <v>20050823</v>
      </c>
      <c r="D457">
        <v>20050818</v>
      </c>
      <c r="E457">
        <v>28071</v>
      </c>
      <c r="F457">
        <v>4</v>
      </c>
      <c r="G457">
        <v>11</v>
      </c>
      <c r="H457">
        <v>3578.27</v>
      </c>
      <c r="I457">
        <v>2171.2941999999998</v>
      </c>
      <c r="J457" s="16">
        <v>38575</v>
      </c>
      <c r="K457">
        <v>39360.97</v>
      </c>
      <c r="L457">
        <v>23884.236199999999</v>
      </c>
      <c r="M457">
        <v>15476.7338</v>
      </c>
    </row>
    <row r="458" spans="1:13" x14ac:dyDescent="0.25">
      <c r="A458">
        <v>310</v>
      </c>
      <c r="B458">
        <v>20050906</v>
      </c>
      <c r="C458">
        <v>20050918</v>
      </c>
      <c r="D458">
        <v>20050913</v>
      </c>
      <c r="E458">
        <v>28088</v>
      </c>
      <c r="F458">
        <v>4</v>
      </c>
      <c r="G458">
        <v>18</v>
      </c>
      <c r="H458">
        <v>3578.27</v>
      </c>
      <c r="I458">
        <v>2171.2941999999998</v>
      </c>
      <c r="J458" s="16">
        <v>38601</v>
      </c>
      <c r="K458">
        <v>64408.86</v>
      </c>
      <c r="L458">
        <v>39083.295599999998</v>
      </c>
      <c r="M458">
        <v>25325.564399999999</v>
      </c>
    </row>
    <row r="459" spans="1:13" x14ac:dyDescent="0.25">
      <c r="A459">
        <v>310</v>
      </c>
      <c r="B459">
        <v>20050926</v>
      </c>
      <c r="C459">
        <v>20051008</v>
      </c>
      <c r="D459">
        <v>20051003</v>
      </c>
      <c r="E459">
        <v>28099</v>
      </c>
      <c r="F459">
        <v>4</v>
      </c>
      <c r="G459">
        <v>2</v>
      </c>
      <c r="H459">
        <v>3578.27</v>
      </c>
      <c r="I459">
        <v>2171.2941999999998</v>
      </c>
      <c r="J459" s="16">
        <v>38621</v>
      </c>
      <c r="K459">
        <v>7156.54</v>
      </c>
      <c r="L459">
        <v>4342.5883999999996</v>
      </c>
      <c r="M459">
        <v>2813.9515999999999</v>
      </c>
    </row>
    <row r="460" spans="1:13" x14ac:dyDescent="0.25">
      <c r="A460">
        <v>310</v>
      </c>
      <c r="B460">
        <v>20050915</v>
      </c>
      <c r="C460">
        <v>20050927</v>
      </c>
      <c r="D460">
        <v>20050922</v>
      </c>
      <c r="E460">
        <v>28150</v>
      </c>
      <c r="F460">
        <v>4</v>
      </c>
      <c r="G460">
        <v>7</v>
      </c>
      <c r="H460">
        <v>3578.27</v>
      </c>
      <c r="I460">
        <v>2171.2941999999998</v>
      </c>
      <c r="J460" s="16">
        <v>38610</v>
      </c>
      <c r="K460">
        <v>25047.89</v>
      </c>
      <c r="L460">
        <v>15199.0594</v>
      </c>
      <c r="M460">
        <v>9848.8305999999993</v>
      </c>
    </row>
    <row r="461" spans="1:13" x14ac:dyDescent="0.25">
      <c r="A461">
        <v>310</v>
      </c>
      <c r="B461">
        <v>20050901</v>
      </c>
      <c r="C461">
        <v>20050913</v>
      </c>
      <c r="D461">
        <v>20050908</v>
      </c>
      <c r="E461">
        <v>28156</v>
      </c>
      <c r="F461">
        <v>4</v>
      </c>
      <c r="G461">
        <v>20</v>
      </c>
      <c r="H461">
        <v>3578.27</v>
      </c>
      <c r="I461">
        <v>2171.2941999999998</v>
      </c>
      <c r="J461" s="16">
        <v>38596</v>
      </c>
      <c r="K461">
        <v>71565.399999999994</v>
      </c>
      <c r="L461">
        <v>43425.883999999998</v>
      </c>
      <c r="M461">
        <v>28139.516</v>
      </c>
    </row>
    <row r="462" spans="1:13" x14ac:dyDescent="0.25">
      <c r="A462">
        <v>310</v>
      </c>
      <c r="B462">
        <v>20050910</v>
      </c>
      <c r="C462">
        <v>20050922</v>
      </c>
      <c r="D462">
        <v>20050917</v>
      </c>
      <c r="E462">
        <v>28158</v>
      </c>
      <c r="F462">
        <v>4</v>
      </c>
      <c r="G462">
        <v>18</v>
      </c>
      <c r="H462">
        <v>3578.27</v>
      </c>
      <c r="I462">
        <v>2171.2941999999998</v>
      </c>
      <c r="J462" s="16">
        <v>38605</v>
      </c>
      <c r="K462">
        <v>64408.86</v>
      </c>
      <c r="L462">
        <v>39083.295599999998</v>
      </c>
      <c r="M462">
        <v>25325.564399999999</v>
      </c>
    </row>
    <row r="463" spans="1:13" x14ac:dyDescent="0.25">
      <c r="A463">
        <v>310</v>
      </c>
      <c r="B463">
        <v>20050903</v>
      </c>
      <c r="C463">
        <v>20050915</v>
      </c>
      <c r="D463">
        <v>20050910</v>
      </c>
      <c r="E463">
        <v>28172</v>
      </c>
      <c r="F463">
        <v>4</v>
      </c>
      <c r="G463">
        <v>14</v>
      </c>
      <c r="H463">
        <v>3578.27</v>
      </c>
      <c r="I463">
        <v>2171.2941999999998</v>
      </c>
      <c r="J463" s="16">
        <v>38598</v>
      </c>
      <c r="K463">
        <v>50095.78</v>
      </c>
      <c r="L463">
        <v>30398.1188</v>
      </c>
      <c r="M463">
        <v>19697.661199999999</v>
      </c>
    </row>
    <row r="464" spans="1:13" x14ac:dyDescent="0.25">
      <c r="A464">
        <v>310</v>
      </c>
      <c r="B464">
        <v>20051017</v>
      </c>
      <c r="C464">
        <v>20051029</v>
      </c>
      <c r="D464">
        <v>20051024</v>
      </c>
      <c r="E464">
        <v>28223</v>
      </c>
      <c r="F464">
        <v>4</v>
      </c>
      <c r="G464">
        <v>13</v>
      </c>
      <c r="H464">
        <v>3578.27</v>
      </c>
      <c r="I464">
        <v>2171.2941999999998</v>
      </c>
      <c r="J464" s="16">
        <v>38642</v>
      </c>
      <c r="K464">
        <v>46517.51</v>
      </c>
      <c r="L464">
        <v>28226.8246</v>
      </c>
      <c r="M464">
        <v>18290.685399999998</v>
      </c>
    </row>
    <row r="465" spans="1:13" x14ac:dyDescent="0.25">
      <c r="A465">
        <v>310</v>
      </c>
      <c r="B465">
        <v>20051016</v>
      </c>
      <c r="C465">
        <v>20051028</v>
      </c>
      <c r="D465">
        <v>20051023</v>
      </c>
      <c r="E465">
        <v>28224</v>
      </c>
      <c r="F465">
        <v>4</v>
      </c>
      <c r="G465">
        <v>18</v>
      </c>
      <c r="H465">
        <v>3578.27</v>
      </c>
      <c r="I465">
        <v>2171.2941999999998</v>
      </c>
      <c r="J465" s="16">
        <v>38641</v>
      </c>
      <c r="K465">
        <v>64408.86</v>
      </c>
      <c r="L465">
        <v>39083.295599999998</v>
      </c>
      <c r="M465">
        <v>25325.564399999999</v>
      </c>
    </row>
    <row r="466" spans="1:13" x14ac:dyDescent="0.25">
      <c r="A466">
        <v>310</v>
      </c>
      <c r="B466">
        <v>20051011</v>
      </c>
      <c r="C466">
        <v>20051023</v>
      </c>
      <c r="D466">
        <v>20051018</v>
      </c>
      <c r="E466">
        <v>28234</v>
      </c>
      <c r="F466">
        <v>4</v>
      </c>
      <c r="G466">
        <v>7</v>
      </c>
      <c r="H466">
        <v>3578.27</v>
      </c>
      <c r="I466">
        <v>2171.2941999999998</v>
      </c>
      <c r="J466" s="16">
        <v>38636</v>
      </c>
      <c r="K466">
        <v>25047.89</v>
      </c>
      <c r="L466">
        <v>15199.0594</v>
      </c>
      <c r="M466">
        <v>9848.8305999999993</v>
      </c>
    </row>
    <row r="467" spans="1:13" x14ac:dyDescent="0.25">
      <c r="A467">
        <v>310</v>
      </c>
      <c r="B467">
        <v>20051010</v>
      </c>
      <c r="C467">
        <v>20051022</v>
      </c>
      <c r="D467">
        <v>20051017</v>
      </c>
      <c r="E467">
        <v>28250</v>
      </c>
      <c r="F467">
        <v>4</v>
      </c>
      <c r="G467">
        <v>19</v>
      </c>
      <c r="H467">
        <v>3578.27</v>
      </c>
      <c r="I467">
        <v>2171.2941999999998</v>
      </c>
      <c r="J467" s="16">
        <v>38635</v>
      </c>
      <c r="K467">
        <v>67987.13</v>
      </c>
      <c r="L467">
        <v>41254.589800000002</v>
      </c>
      <c r="M467">
        <v>26732.540199999999</v>
      </c>
    </row>
    <row r="468" spans="1:13" x14ac:dyDescent="0.25">
      <c r="A468">
        <v>310</v>
      </c>
      <c r="B468">
        <v>20051009</v>
      </c>
      <c r="C468">
        <v>20051021</v>
      </c>
      <c r="D468">
        <v>20051016</v>
      </c>
      <c r="E468">
        <v>28259</v>
      </c>
      <c r="F468">
        <v>4</v>
      </c>
      <c r="G468">
        <v>16</v>
      </c>
      <c r="H468">
        <v>3578.27</v>
      </c>
      <c r="I468">
        <v>2171.2941999999998</v>
      </c>
      <c r="J468" s="16">
        <v>38634</v>
      </c>
      <c r="K468">
        <v>57252.32</v>
      </c>
      <c r="L468">
        <v>34740.707199999997</v>
      </c>
      <c r="M468">
        <v>22511.612799999999</v>
      </c>
    </row>
    <row r="469" spans="1:13" x14ac:dyDescent="0.25">
      <c r="A469">
        <v>310</v>
      </c>
      <c r="B469">
        <v>20051012</v>
      </c>
      <c r="C469">
        <v>20051024</v>
      </c>
      <c r="D469">
        <v>20051019</v>
      </c>
      <c r="E469">
        <v>28268</v>
      </c>
      <c r="F469">
        <v>4</v>
      </c>
      <c r="G469">
        <v>4</v>
      </c>
      <c r="H469">
        <v>3578.27</v>
      </c>
      <c r="I469">
        <v>2171.2941999999998</v>
      </c>
      <c r="J469" s="16">
        <v>38637</v>
      </c>
      <c r="K469">
        <v>14313.08</v>
      </c>
      <c r="L469">
        <v>8685.1767999999993</v>
      </c>
      <c r="M469">
        <v>5627.9031999999997</v>
      </c>
    </row>
    <row r="470" spans="1:13" x14ac:dyDescent="0.25">
      <c r="A470">
        <v>310</v>
      </c>
      <c r="B470">
        <v>20051027</v>
      </c>
      <c r="C470">
        <v>20051108</v>
      </c>
      <c r="D470">
        <v>20051103</v>
      </c>
      <c r="E470">
        <v>28294</v>
      </c>
      <c r="F470">
        <v>4</v>
      </c>
      <c r="G470">
        <v>7</v>
      </c>
      <c r="H470">
        <v>3578.27</v>
      </c>
      <c r="I470">
        <v>2171.2941999999998</v>
      </c>
      <c r="J470" s="16">
        <v>38652</v>
      </c>
      <c r="K470">
        <v>25047.89</v>
      </c>
      <c r="L470">
        <v>15199.0594</v>
      </c>
      <c r="M470">
        <v>9848.8305999999993</v>
      </c>
    </row>
    <row r="471" spans="1:13" x14ac:dyDescent="0.25">
      <c r="A471">
        <v>310</v>
      </c>
      <c r="B471">
        <v>20051021</v>
      </c>
      <c r="C471">
        <v>20051102</v>
      </c>
      <c r="D471">
        <v>20051028</v>
      </c>
      <c r="E471">
        <v>28580</v>
      </c>
      <c r="F471">
        <v>4</v>
      </c>
      <c r="G471">
        <v>12</v>
      </c>
      <c r="H471">
        <v>3578.27</v>
      </c>
      <c r="I471">
        <v>2171.2941999999998</v>
      </c>
      <c r="J471" s="16">
        <v>38646</v>
      </c>
      <c r="K471">
        <v>42939.24</v>
      </c>
      <c r="L471">
        <v>26055.5304</v>
      </c>
      <c r="M471">
        <v>16883.709599999998</v>
      </c>
    </row>
    <row r="472" spans="1:13" x14ac:dyDescent="0.25">
      <c r="A472">
        <v>310</v>
      </c>
      <c r="B472">
        <v>20051111</v>
      </c>
      <c r="C472">
        <v>20051123</v>
      </c>
      <c r="D472">
        <v>20051118</v>
      </c>
      <c r="E472">
        <v>28629</v>
      </c>
      <c r="F472">
        <v>4</v>
      </c>
      <c r="G472">
        <v>6</v>
      </c>
      <c r="H472">
        <v>3578.27</v>
      </c>
      <c r="I472">
        <v>2171.2941999999998</v>
      </c>
      <c r="J472" s="16">
        <v>38667</v>
      </c>
      <c r="K472">
        <v>21469.62</v>
      </c>
      <c r="L472">
        <v>13027.7652</v>
      </c>
      <c r="M472">
        <v>8441.8547999999992</v>
      </c>
    </row>
    <row r="473" spans="1:13" x14ac:dyDescent="0.25">
      <c r="A473">
        <v>310</v>
      </c>
      <c r="B473">
        <v>20051119</v>
      </c>
      <c r="C473">
        <v>20051201</v>
      </c>
      <c r="D473">
        <v>20051126</v>
      </c>
      <c r="E473">
        <v>28643</v>
      </c>
      <c r="F473">
        <v>4</v>
      </c>
      <c r="G473">
        <v>13</v>
      </c>
      <c r="H473">
        <v>3578.27</v>
      </c>
      <c r="I473">
        <v>2171.2941999999998</v>
      </c>
      <c r="J473" s="16">
        <v>38675</v>
      </c>
      <c r="K473">
        <v>46517.51</v>
      </c>
      <c r="L473">
        <v>28226.8246</v>
      </c>
      <c r="M473">
        <v>18290.685399999998</v>
      </c>
    </row>
    <row r="474" spans="1:13" x14ac:dyDescent="0.25">
      <c r="A474">
        <v>310</v>
      </c>
      <c r="B474">
        <v>20051112</v>
      </c>
      <c r="C474">
        <v>20051124</v>
      </c>
      <c r="D474">
        <v>20051119</v>
      </c>
      <c r="E474">
        <v>28651</v>
      </c>
      <c r="F474">
        <v>4</v>
      </c>
      <c r="G474">
        <v>8</v>
      </c>
      <c r="H474">
        <v>3578.27</v>
      </c>
      <c r="I474">
        <v>2171.2941999999998</v>
      </c>
      <c r="J474" s="16">
        <v>38668</v>
      </c>
      <c r="K474">
        <v>28626.16</v>
      </c>
      <c r="L474">
        <v>17370.353599999999</v>
      </c>
      <c r="M474">
        <v>11255.806399999999</v>
      </c>
    </row>
    <row r="475" spans="1:13" x14ac:dyDescent="0.25">
      <c r="A475">
        <v>310</v>
      </c>
      <c r="B475">
        <v>20051107</v>
      </c>
      <c r="C475">
        <v>20051119</v>
      </c>
      <c r="D475">
        <v>20051114</v>
      </c>
      <c r="E475">
        <v>28774</v>
      </c>
      <c r="F475">
        <v>4</v>
      </c>
      <c r="G475">
        <v>9</v>
      </c>
      <c r="H475">
        <v>3578.27</v>
      </c>
      <c r="I475">
        <v>2171.2941999999998</v>
      </c>
      <c r="J475" s="16">
        <v>38663</v>
      </c>
      <c r="K475">
        <v>32204.43</v>
      </c>
      <c r="L475">
        <v>19541.647799999999</v>
      </c>
      <c r="M475">
        <v>12662.7822</v>
      </c>
    </row>
    <row r="476" spans="1:13" x14ac:dyDescent="0.25">
      <c r="A476">
        <v>310</v>
      </c>
      <c r="B476">
        <v>20051115</v>
      </c>
      <c r="C476">
        <v>20051127</v>
      </c>
      <c r="D476">
        <v>20051122</v>
      </c>
      <c r="E476">
        <v>28775</v>
      </c>
      <c r="F476">
        <v>4</v>
      </c>
      <c r="G476">
        <v>1</v>
      </c>
      <c r="H476">
        <v>3578.27</v>
      </c>
      <c r="I476">
        <v>2171.2941999999998</v>
      </c>
      <c r="J476" s="16">
        <v>38671</v>
      </c>
      <c r="K476">
        <v>3578.27</v>
      </c>
      <c r="L476">
        <v>2171.2941999999998</v>
      </c>
      <c r="M476">
        <v>1406.9757999999999</v>
      </c>
    </row>
    <row r="477" spans="1:13" x14ac:dyDescent="0.25">
      <c r="A477">
        <v>310</v>
      </c>
      <c r="B477">
        <v>20051116</v>
      </c>
      <c r="C477">
        <v>20051128</v>
      </c>
      <c r="D477">
        <v>20051123</v>
      </c>
      <c r="E477">
        <v>28795</v>
      </c>
      <c r="F477">
        <v>4</v>
      </c>
      <c r="G477">
        <v>18</v>
      </c>
      <c r="H477">
        <v>3578.27</v>
      </c>
      <c r="I477">
        <v>2171.2941999999998</v>
      </c>
      <c r="J477" s="16">
        <v>38672</v>
      </c>
      <c r="K477">
        <v>64408.86</v>
      </c>
      <c r="L477">
        <v>39083.295599999998</v>
      </c>
      <c r="M477">
        <v>25325.564399999999</v>
      </c>
    </row>
    <row r="478" spans="1:13" x14ac:dyDescent="0.25">
      <c r="A478">
        <v>310</v>
      </c>
      <c r="B478">
        <v>20051119</v>
      </c>
      <c r="C478">
        <v>20051201</v>
      </c>
      <c r="D478">
        <v>20051126</v>
      </c>
      <c r="E478">
        <v>28797</v>
      </c>
      <c r="F478">
        <v>4</v>
      </c>
      <c r="G478">
        <v>2</v>
      </c>
      <c r="H478">
        <v>3578.27</v>
      </c>
      <c r="I478">
        <v>2171.2941999999998</v>
      </c>
      <c r="J478" s="16">
        <v>38675</v>
      </c>
      <c r="K478">
        <v>7156.54</v>
      </c>
      <c r="L478">
        <v>4342.5883999999996</v>
      </c>
      <c r="M478">
        <v>2813.9515999999999</v>
      </c>
    </row>
    <row r="479" spans="1:13" x14ac:dyDescent="0.25">
      <c r="A479">
        <v>310</v>
      </c>
      <c r="B479">
        <v>20051201</v>
      </c>
      <c r="C479">
        <v>20051213</v>
      </c>
      <c r="D479">
        <v>20051208</v>
      </c>
      <c r="E479">
        <v>28829</v>
      </c>
      <c r="F479">
        <v>4</v>
      </c>
      <c r="G479">
        <v>4</v>
      </c>
      <c r="H479">
        <v>3578.27</v>
      </c>
      <c r="I479">
        <v>2171.2941999999998</v>
      </c>
      <c r="J479" s="16">
        <v>38687</v>
      </c>
      <c r="K479">
        <v>14313.08</v>
      </c>
      <c r="L479">
        <v>8685.1767999999993</v>
      </c>
      <c r="M479">
        <v>5627.9031999999997</v>
      </c>
    </row>
    <row r="480" spans="1:13" x14ac:dyDescent="0.25">
      <c r="A480">
        <v>310</v>
      </c>
      <c r="B480">
        <v>20051221</v>
      </c>
      <c r="C480">
        <v>20060102</v>
      </c>
      <c r="D480">
        <v>20051228</v>
      </c>
      <c r="E480">
        <v>28831</v>
      </c>
      <c r="F480">
        <v>4</v>
      </c>
      <c r="G480">
        <v>15</v>
      </c>
      <c r="H480">
        <v>3578.27</v>
      </c>
      <c r="I480">
        <v>2171.2941999999998</v>
      </c>
      <c r="J480" s="16">
        <v>38707</v>
      </c>
      <c r="K480">
        <v>53674.05</v>
      </c>
      <c r="L480">
        <v>32569.413</v>
      </c>
      <c r="M480">
        <v>21104.636999999999</v>
      </c>
    </row>
    <row r="481" spans="1:13" x14ac:dyDescent="0.25">
      <c r="A481">
        <v>310</v>
      </c>
      <c r="B481">
        <v>20051215</v>
      </c>
      <c r="C481">
        <v>20051227</v>
      </c>
      <c r="D481">
        <v>20051222</v>
      </c>
      <c r="E481">
        <v>28840</v>
      </c>
      <c r="F481">
        <v>4</v>
      </c>
      <c r="G481">
        <v>5</v>
      </c>
      <c r="H481">
        <v>3578.27</v>
      </c>
      <c r="I481">
        <v>2171.2941999999998</v>
      </c>
      <c r="J481" s="16">
        <v>38701</v>
      </c>
      <c r="K481">
        <v>17891.349999999999</v>
      </c>
      <c r="L481">
        <v>10856.471</v>
      </c>
      <c r="M481">
        <v>7034.8789999999999</v>
      </c>
    </row>
    <row r="482" spans="1:13" x14ac:dyDescent="0.25">
      <c r="A482">
        <v>310</v>
      </c>
      <c r="B482">
        <v>20051205</v>
      </c>
      <c r="C482">
        <v>20051217</v>
      </c>
      <c r="D482">
        <v>20051212</v>
      </c>
      <c r="E482">
        <v>28842</v>
      </c>
      <c r="F482">
        <v>4</v>
      </c>
      <c r="G482">
        <v>12</v>
      </c>
      <c r="H482">
        <v>3578.27</v>
      </c>
      <c r="I482">
        <v>2171.2941999999998</v>
      </c>
      <c r="J482" s="16">
        <v>38691</v>
      </c>
      <c r="K482">
        <v>42939.24</v>
      </c>
      <c r="L482">
        <v>26055.5304</v>
      </c>
      <c r="M482">
        <v>16883.709599999998</v>
      </c>
    </row>
    <row r="483" spans="1:13" x14ac:dyDescent="0.25">
      <c r="A483">
        <v>310</v>
      </c>
      <c r="B483">
        <v>20051213</v>
      </c>
      <c r="C483">
        <v>20051225</v>
      </c>
      <c r="D483">
        <v>20051220</v>
      </c>
      <c r="E483">
        <v>28847</v>
      </c>
      <c r="F483">
        <v>4</v>
      </c>
      <c r="G483">
        <v>2</v>
      </c>
      <c r="H483">
        <v>3578.27</v>
      </c>
      <c r="I483">
        <v>2171.2941999999998</v>
      </c>
      <c r="J483" s="16">
        <v>38699</v>
      </c>
      <c r="K483">
        <v>7156.54</v>
      </c>
      <c r="L483">
        <v>4342.5883999999996</v>
      </c>
      <c r="M483">
        <v>2813.9515999999999</v>
      </c>
    </row>
    <row r="484" spans="1:13" x14ac:dyDescent="0.25">
      <c r="A484">
        <v>310</v>
      </c>
      <c r="B484">
        <v>20051215</v>
      </c>
      <c r="C484">
        <v>20051227</v>
      </c>
      <c r="D484">
        <v>20051222</v>
      </c>
      <c r="E484">
        <v>28966</v>
      </c>
      <c r="F484">
        <v>4</v>
      </c>
      <c r="G484">
        <v>1</v>
      </c>
      <c r="H484">
        <v>3578.27</v>
      </c>
      <c r="I484">
        <v>2171.2941999999998</v>
      </c>
      <c r="J484" s="16">
        <v>38701</v>
      </c>
      <c r="K484">
        <v>3578.27</v>
      </c>
      <c r="L484">
        <v>2171.2941999999998</v>
      </c>
      <c r="M484">
        <v>1406.9757999999999</v>
      </c>
    </row>
    <row r="485" spans="1:13" x14ac:dyDescent="0.25">
      <c r="A485">
        <v>310</v>
      </c>
      <c r="B485">
        <v>20051220</v>
      </c>
      <c r="C485">
        <v>20060101</v>
      </c>
      <c r="D485">
        <v>20051227</v>
      </c>
      <c r="E485">
        <v>28990</v>
      </c>
      <c r="F485">
        <v>4</v>
      </c>
      <c r="G485">
        <v>16</v>
      </c>
      <c r="H485">
        <v>3578.27</v>
      </c>
      <c r="I485">
        <v>2171.2941999999998</v>
      </c>
      <c r="J485" s="16">
        <v>38706</v>
      </c>
      <c r="K485">
        <v>57252.32</v>
      </c>
      <c r="L485">
        <v>34740.707199999997</v>
      </c>
      <c r="M485">
        <v>22511.612799999999</v>
      </c>
    </row>
    <row r="486" spans="1:13" x14ac:dyDescent="0.25">
      <c r="A486">
        <v>313</v>
      </c>
      <c r="B486">
        <v>20050731</v>
      </c>
      <c r="C486">
        <v>20050812</v>
      </c>
      <c r="D486">
        <v>20050807</v>
      </c>
      <c r="E486">
        <v>27641</v>
      </c>
      <c r="F486">
        <v>4</v>
      </c>
      <c r="G486">
        <v>3</v>
      </c>
      <c r="H486">
        <v>3578.27</v>
      </c>
      <c r="I486">
        <v>2171.2941999999998</v>
      </c>
      <c r="J486" s="16">
        <v>38564</v>
      </c>
      <c r="K486">
        <v>10734.81</v>
      </c>
      <c r="L486">
        <v>6513.8825999999999</v>
      </c>
      <c r="M486">
        <v>4220.9273999999996</v>
      </c>
    </row>
    <row r="487" spans="1:13" x14ac:dyDescent="0.25">
      <c r="A487">
        <v>313</v>
      </c>
      <c r="B487">
        <v>20050709</v>
      </c>
      <c r="C487">
        <v>20050721</v>
      </c>
      <c r="D487">
        <v>20050716</v>
      </c>
      <c r="E487">
        <v>27666</v>
      </c>
      <c r="F487">
        <v>4</v>
      </c>
      <c r="G487">
        <v>6</v>
      </c>
      <c r="H487">
        <v>3578.27</v>
      </c>
      <c r="I487">
        <v>2171.2941999999998</v>
      </c>
      <c r="J487" s="16">
        <v>38542</v>
      </c>
      <c r="K487">
        <v>21469.62</v>
      </c>
      <c r="L487">
        <v>13027.7652</v>
      </c>
      <c r="M487">
        <v>8441.8547999999992</v>
      </c>
    </row>
    <row r="488" spans="1:13" x14ac:dyDescent="0.25">
      <c r="A488">
        <v>313</v>
      </c>
      <c r="B488">
        <v>20050728</v>
      </c>
      <c r="C488">
        <v>20050809</v>
      </c>
      <c r="D488">
        <v>20050804</v>
      </c>
      <c r="E488">
        <v>27669</v>
      </c>
      <c r="F488">
        <v>4</v>
      </c>
      <c r="G488">
        <v>14</v>
      </c>
      <c r="H488">
        <v>3578.27</v>
      </c>
      <c r="I488">
        <v>2171.2941999999998</v>
      </c>
      <c r="J488" s="16">
        <v>38561</v>
      </c>
      <c r="K488">
        <v>50095.78</v>
      </c>
      <c r="L488">
        <v>30398.1188</v>
      </c>
      <c r="M488">
        <v>19697.661199999999</v>
      </c>
    </row>
    <row r="489" spans="1:13" x14ac:dyDescent="0.25">
      <c r="A489">
        <v>313</v>
      </c>
      <c r="B489">
        <v>20050821</v>
      </c>
      <c r="C489">
        <v>20050902</v>
      </c>
      <c r="D489">
        <v>20050828</v>
      </c>
      <c r="E489">
        <v>27917</v>
      </c>
      <c r="F489">
        <v>4</v>
      </c>
      <c r="G489">
        <v>10</v>
      </c>
      <c r="H489">
        <v>3578.27</v>
      </c>
      <c r="I489">
        <v>2171.2941999999998</v>
      </c>
      <c r="J489" s="16">
        <v>38585</v>
      </c>
      <c r="K489">
        <v>35782.699999999997</v>
      </c>
      <c r="L489">
        <v>21712.941999999999</v>
      </c>
      <c r="M489">
        <v>14069.758</v>
      </c>
    </row>
    <row r="490" spans="1:13" x14ac:dyDescent="0.25">
      <c r="A490">
        <v>313</v>
      </c>
      <c r="B490">
        <v>20050819</v>
      </c>
      <c r="C490">
        <v>20050831</v>
      </c>
      <c r="D490">
        <v>20050826</v>
      </c>
      <c r="E490">
        <v>28044</v>
      </c>
      <c r="F490">
        <v>4</v>
      </c>
      <c r="G490">
        <v>8</v>
      </c>
      <c r="H490">
        <v>3578.27</v>
      </c>
      <c r="I490">
        <v>2171.2941999999998</v>
      </c>
      <c r="J490" s="16">
        <v>38583</v>
      </c>
      <c r="K490">
        <v>28626.16</v>
      </c>
      <c r="L490">
        <v>17370.353599999999</v>
      </c>
      <c r="M490">
        <v>11255.806399999999</v>
      </c>
    </row>
    <row r="491" spans="1:13" x14ac:dyDescent="0.25">
      <c r="A491">
        <v>313</v>
      </c>
      <c r="B491">
        <v>20050801</v>
      </c>
      <c r="C491">
        <v>20050813</v>
      </c>
      <c r="D491">
        <v>20050808</v>
      </c>
      <c r="E491">
        <v>28066</v>
      </c>
      <c r="F491">
        <v>4</v>
      </c>
      <c r="G491">
        <v>15</v>
      </c>
      <c r="H491">
        <v>3578.27</v>
      </c>
      <c r="I491">
        <v>2171.2941999999998</v>
      </c>
      <c r="J491" s="16">
        <v>38565</v>
      </c>
      <c r="K491">
        <v>53674.05</v>
      </c>
      <c r="L491">
        <v>32569.413</v>
      </c>
      <c r="M491">
        <v>21104.636999999999</v>
      </c>
    </row>
    <row r="492" spans="1:13" x14ac:dyDescent="0.25">
      <c r="A492">
        <v>313</v>
      </c>
      <c r="B492">
        <v>20050811</v>
      </c>
      <c r="C492">
        <v>20050823</v>
      </c>
      <c r="D492">
        <v>20050818</v>
      </c>
      <c r="E492">
        <v>28067</v>
      </c>
      <c r="F492">
        <v>4</v>
      </c>
      <c r="G492">
        <v>14</v>
      </c>
      <c r="H492">
        <v>3578.27</v>
      </c>
      <c r="I492">
        <v>2171.2941999999998</v>
      </c>
      <c r="J492" s="16">
        <v>38575</v>
      </c>
      <c r="K492">
        <v>50095.78</v>
      </c>
      <c r="L492">
        <v>30398.1188</v>
      </c>
      <c r="M492">
        <v>19697.661199999999</v>
      </c>
    </row>
    <row r="493" spans="1:13" x14ac:dyDescent="0.25">
      <c r="A493">
        <v>313</v>
      </c>
      <c r="B493">
        <v>20050809</v>
      </c>
      <c r="C493">
        <v>20050821</v>
      </c>
      <c r="D493">
        <v>20050816</v>
      </c>
      <c r="E493">
        <v>28068</v>
      </c>
      <c r="F493">
        <v>4</v>
      </c>
      <c r="G493">
        <v>2</v>
      </c>
      <c r="H493">
        <v>3578.27</v>
      </c>
      <c r="I493">
        <v>2171.2941999999998</v>
      </c>
      <c r="J493" s="16">
        <v>38573</v>
      </c>
      <c r="K493">
        <v>7156.54</v>
      </c>
      <c r="L493">
        <v>4342.5883999999996</v>
      </c>
      <c r="M493">
        <v>2813.9515999999999</v>
      </c>
    </row>
    <row r="494" spans="1:13" x14ac:dyDescent="0.25">
      <c r="A494">
        <v>313</v>
      </c>
      <c r="B494">
        <v>20050907</v>
      </c>
      <c r="C494">
        <v>20050919</v>
      </c>
      <c r="D494">
        <v>20050914</v>
      </c>
      <c r="E494">
        <v>28112</v>
      </c>
      <c r="F494">
        <v>4</v>
      </c>
      <c r="G494">
        <v>19</v>
      </c>
      <c r="H494">
        <v>3578.27</v>
      </c>
      <c r="I494">
        <v>2171.2941999999998</v>
      </c>
      <c r="J494" s="16">
        <v>38602</v>
      </c>
      <c r="K494">
        <v>67987.13</v>
      </c>
      <c r="L494">
        <v>41254.589800000002</v>
      </c>
      <c r="M494">
        <v>26732.540199999999</v>
      </c>
    </row>
    <row r="495" spans="1:13" x14ac:dyDescent="0.25">
      <c r="A495">
        <v>313</v>
      </c>
      <c r="B495">
        <v>20050904</v>
      </c>
      <c r="C495">
        <v>20050916</v>
      </c>
      <c r="D495">
        <v>20050911</v>
      </c>
      <c r="E495">
        <v>28131</v>
      </c>
      <c r="F495">
        <v>4</v>
      </c>
      <c r="G495">
        <v>2</v>
      </c>
      <c r="H495">
        <v>3578.27</v>
      </c>
      <c r="I495">
        <v>2171.2941999999998</v>
      </c>
      <c r="J495" s="16">
        <v>38599</v>
      </c>
      <c r="K495">
        <v>7156.54</v>
      </c>
      <c r="L495">
        <v>4342.5883999999996</v>
      </c>
      <c r="M495">
        <v>2813.9515999999999</v>
      </c>
    </row>
    <row r="496" spans="1:13" x14ac:dyDescent="0.25">
      <c r="A496">
        <v>313</v>
      </c>
      <c r="B496">
        <v>20050902</v>
      </c>
      <c r="C496">
        <v>20050914</v>
      </c>
      <c r="D496">
        <v>20050909</v>
      </c>
      <c r="E496">
        <v>28145</v>
      </c>
      <c r="F496">
        <v>4</v>
      </c>
      <c r="G496">
        <v>14</v>
      </c>
      <c r="H496">
        <v>3578.27</v>
      </c>
      <c r="I496">
        <v>2171.2941999999998</v>
      </c>
      <c r="J496" s="16">
        <v>38597</v>
      </c>
      <c r="K496">
        <v>50095.78</v>
      </c>
      <c r="L496">
        <v>30398.1188</v>
      </c>
      <c r="M496">
        <v>19697.661199999999</v>
      </c>
    </row>
    <row r="497" spans="1:13" x14ac:dyDescent="0.25">
      <c r="A497">
        <v>313</v>
      </c>
      <c r="B497">
        <v>20050918</v>
      </c>
      <c r="C497">
        <v>20050930</v>
      </c>
      <c r="D497">
        <v>20050925</v>
      </c>
      <c r="E497">
        <v>28154</v>
      </c>
      <c r="F497">
        <v>4</v>
      </c>
      <c r="G497">
        <v>19</v>
      </c>
      <c r="H497">
        <v>3578.27</v>
      </c>
      <c r="I497">
        <v>2171.2941999999998</v>
      </c>
      <c r="J497" s="16">
        <v>38613</v>
      </c>
      <c r="K497">
        <v>67987.13</v>
      </c>
      <c r="L497">
        <v>41254.589800000002</v>
      </c>
      <c r="M497">
        <v>26732.540199999999</v>
      </c>
    </row>
    <row r="498" spans="1:13" x14ac:dyDescent="0.25">
      <c r="A498">
        <v>313</v>
      </c>
      <c r="B498">
        <v>20050923</v>
      </c>
      <c r="C498">
        <v>20051005</v>
      </c>
      <c r="D498">
        <v>20050930</v>
      </c>
      <c r="E498">
        <v>28155</v>
      </c>
      <c r="F498">
        <v>4</v>
      </c>
      <c r="G498">
        <v>8</v>
      </c>
      <c r="H498">
        <v>3578.27</v>
      </c>
      <c r="I498">
        <v>2171.2941999999998</v>
      </c>
      <c r="J498" s="16">
        <v>38618</v>
      </c>
      <c r="K498">
        <v>28626.16</v>
      </c>
      <c r="L498">
        <v>17370.353599999999</v>
      </c>
      <c r="M498">
        <v>11255.806399999999</v>
      </c>
    </row>
    <row r="499" spans="1:13" x14ac:dyDescent="0.25">
      <c r="A499">
        <v>313</v>
      </c>
      <c r="B499">
        <v>20050917</v>
      </c>
      <c r="C499">
        <v>20050929</v>
      </c>
      <c r="D499">
        <v>20050924</v>
      </c>
      <c r="E499">
        <v>28162</v>
      </c>
      <c r="F499">
        <v>4</v>
      </c>
      <c r="G499">
        <v>10</v>
      </c>
      <c r="H499">
        <v>3578.27</v>
      </c>
      <c r="I499">
        <v>2171.2941999999998</v>
      </c>
      <c r="J499" s="16">
        <v>38612</v>
      </c>
      <c r="K499">
        <v>35782.699999999997</v>
      </c>
      <c r="L499">
        <v>21712.941999999999</v>
      </c>
      <c r="M499">
        <v>14069.758</v>
      </c>
    </row>
    <row r="500" spans="1:13" x14ac:dyDescent="0.25">
      <c r="A500">
        <v>313</v>
      </c>
      <c r="B500">
        <v>20051007</v>
      </c>
      <c r="C500">
        <v>20051019</v>
      </c>
      <c r="D500">
        <v>20051014</v>
      </c>
      <c r="E500">
        <v>28200</v>
      </c>
      <c r="F500">
        <v>4</v>
      </c>
      <c r="G500">
        <v>14</v>
      </c>
      <c r="H500">
        <v>3578.27</v>
      </c>
      <c r="I500">
        <v>2171.2941999999998</v>
      </c>
      <c r="J500" s="16">
        <v>38632</v>
      </c>
      <c r="K500">
        <v>50095.78</v>
      </c>
      <c r="L500">
        <v>30398.1188</v>
      </c>
      <c r="M500">
        <v>19697.661199999999</v>
      </c>
    </row>
    <row r="501" spans="1:13" x14ac:dyDescent="0.25">
      <c r="A501">
        <v>313</v>
      </c>
      <c r="B501">
        <v>20051016</v>
      </c>
      <c r="C501">
        <v>20051028</v>
      </c>
      <c r="D501">
        <v>20051023</v>
      </c>
      <c r="E501">
        <v>28299</v>
      </c>
      <c r="F501">
        <v>4</v>
      </c>
      <c r="G501">
        <v>20</v>
      </c>
      <c r="H501">
        <v>3578.27</v>
      </c>
      <c r="I501">
        <v>2171.2941999999998</v>
      </c>
      <c r="J501" s="16">
        <v>38641</v>
      </c>
      <c r="K501">
        <v>71565.399999999994</v>
      </c>
      <c r="L501">
        <v>43425.883999999998</v>
      </c>
      <c r="M501">
        <v>28139.516</v>
      </c>
    </row>
    <row r="502" spans="1:13" x14ac:dyDescent="0.25">
      <c r="A502">
        <v>313</v>
      </c>
      <c r="B502">
        <v>20051020</v>
      </c>
      <c r="C502">
        <v>20051101</v>
      </c>
      <c r="D502">
        <v>20051027</v>
      </c>
      <c r="E502">
        <v>28362</v>
      </c>
      <c r="F502">
        <v>4</v>
      </c>
      <c r="G502">
        <v>3</v>
      </c>
      <c r="H502">
        <v>3578.27</v>
      </c>
      <c r="I502">
        <v>2171.2941999999998</v>
      </c>
      <c r="J502" s="16">
        <v>38645</v>
      </c>
      <c r="K502">
        <v>10734.81</v>
      </c>
      <c r="L502">
        <v>6513.8825999999999</v>
      </c>
      <c r="M502">
        <v>4220.9273999999996</v>
      </c>
    </row>
    <row r="503" spans="1:13" x14ac:dyDescent="0.25">
      <c r="A503">
        <v>313</v>
      </c>
      <c r="B503">
        <v>20051019</v>
      </c>
      <c r="C503">
        <v>20051031</v>
      </c>
      <c r="D503">
        <v>20051026</v>
      </c>
      <c r="E503">
        <v>28586</v>
      </c>
      <c r="F503">
        <v>4</v>
      </c>
      <c r="G503">
        <v>8</v>
      </c>
      <c r="H503">
        <v>3578.27</v>
      </c>
      <c r="I503">
        <v>2171.2941999999998</v>
      </c>
      <c r="J503" s="16">
        <v>38644</v>
      </c>
      <c r="K503">
        <v>28626.16</v>
      </c>
      <c r="L503">
        <v>17370.353599999999</v>
      </c>
      <c r="M503">
        <v>11255.806399999999</v>
      </c>
    </row>
    <row r="504" spans="1:13" x14ac:dyDescent="0.25">
      <c r="A504">
        <v>313</v>
      </c>
      <c r="B504">
        <v>20051114</v>
      </c>
      <c r="C504">
        <v>20051126</v>
      </c>
      <c r="D504">
        <v>20051121</v>
      </c>
      <c r="E504">
        <v>28619</v>
      </c>
      <c r="F504">
        <v>4</v>
      </c>
      <c r="G504">
        <v>16</v>
      </c>
      <c r="H504">
        <v>3578.27</v>
      </c>
      <c r="I504">
        <v>2171.2941999999998</v>
      </c>
      <c r="J504" s="16">
        <v>38670</v>
      </c>
      <c r="K504">
        <v>57252.32</v>
      </c>
      <c r="L504">
        <v>34740.707199999997</v>
      </c>
      <c r="M504">
        <v>22511.612799999999</v>
      </c>
    </row>
    <row r="505" spans="1:13" x14ac:dyDescent="0.25">
      <c r="A505">
        <v>313</v>
      </c>
      <c r="B505">
        <v>20051116</v>
      </c>
      <c r="C505">
        <v>20051128</v>
      </c>
      <c r="D505">
        <v>20051123</v>
      </c>
      <c r="E505">
        <v>28621</v>
      </c>
      <c r="F505">
        <v>4</v>
      </c>
      <c r="G505">
        <v>2</v>
      </c>
      <c r="H505">
        <v>3578.27</v>
      </c>
      <c r="I505">
        <v>2171.2941999999998</v>
      </c>
      <c r="J505" s="16">
        <v>38672</v>
      </c>
      <c r="K505">
        <v>7156.54</v>
      </c>
      <c r="L505">
        <v>4342.5883999999996</v>
      </c>
      <c r="M505">
        <v>2813.9515999999999</v>
      </c>
    </row>
    <row r="506" spans="1:13" x14ac:dyDescent="0.25">
      <c r="A506">
        <v>313</v>
      </c>
      <c r="B506">
        <v>20051105</v>
      </c>
      <c r="C506">
        <v>20051117</v>
      </c>
      <c r="D506">
        <v>20051112</v>
      </c>
      <c r="E506">
        <v>28645</v>
      </c>
      <c r="F506">
        <v>4</v>
      </c>
      <c r="G506">
        <v>8</v>
      </c>
      <c r="H506">
        <v>3578.27</v>
      </c>
      <c r="I506">
        <v>2171.2941999999998</v>
      </c>
      <c r="J506" s="16">
        <v>38661</v>
      </c>
      <c r="K506">
        <v>28626.16</v>
      </c>
      <c r="L506">
        <v>17370.353599999999</v>
      </c>
      <c r="M506">
        <v>11255.806399999999</v>
      </c>
    </row>
    <row r="507" spans="1:13" x14ac:dyDescent="0.25">
      <c r="A507">
        <v>313</v>
      </c>
      <c r="B507">
        <v>20051125</v>
      </c>
      <c r="C507">
        <v>20051207</v>
      </c>
      <c r="D507">
        <v>20051202</v>
      </c>
      <c r="E507">
        <v>28674</v>
      </c>
      <c r="F507">
        <v>4</v>
      </c>
      <c r="G507">
        <v>2</v>
      </c>
      <c r="H507">
        <v>3578.27</v>
      </c>
      <c r="I507">
        <v>2171.2941999999998</v>
      </c>
      <c r="J507" s="16">
        <v>38681</v>
      </c>
      <c r="K507">
        <v>7156.54</v>
      </c>
      <c r="L507">
        <v>4342.5883999999996</v>
      </c>
      <c r="M507">
        <v>2813.9515999999999</v>
      </c>
    </row>
    <row r="508" spans="1:13" x14ac:dyDescent="0.25">
      <c r="A508">
        <v>313</v>
      </c>
      <c r="B508">
        <v>20051116</v>
      </c>
      <c r="C508">
        <v>20051128</v>
      </c>
      <c r="D508">
        <v>20051123</v>
      </c>
      <c r="E508">
        <v>28763</v>
      </c>
      <c r="F508">
        <v>4</v>
      </c>
      <c r="G508">
        <v>13</v>
      </c>
      <c r="H508">
        <v>3578.27</v>
      </c>
      <c r="I508">
        <v>2171.2941999999998</v>
      </c>
      <c r="J508" s="16">
        <v>38672</v>
      </c>
      <c r="K508">
        <v>46517.51</v>
      </c>
      <c r="L508">
        <v>28226.8246</v>
      </c>
      <c r="M508">
        <v>18290.685399999998</v>
      </c>
    </row>
    <row r="509" spans="1:13" x14ac:dyDescent="0.25">
      <c r="A509">
        <v>313</v>
      </c>
      <c r="B509">
        <v>20051203</v>
      </c>
      <c r="C509">
        <v>20051215</v>
      </c>
      <c r="D509">
        <v>20051210</v>
      </c>
      <c r="E509">
        <v>28827</v>
      </c>
      <c r="F509">
        <v>4</v>
      </c>
      <c r="G509">
        <v>11</v>
      </c>
      <c r="H509">
        <v>3578.27</v>
      </c>
      <c r="I509">
        <v>2171.2941999999998</v>
      </c>
      <c r="J509" s="16">
        <v>38689</v>
      </c>
      <c r="K509">
        <v>39360.97</v>
      </c>
      <c r="L509">
        <v>23884.236199999999</v>
      </c>
      <c r="M509">
        <v>15476.7338</v>
      </c>
    </row>
    <row r="510" spans="1:13" x14ac:dyDescent="0.25">
      <c r="A510">
        <v>313</v>
      </c>
      <c r="B510">
        <v>20051220</v>
      </c>
      <c r="C510">
        <v>20060101</v>
      </c>
      <c r="D510">
        <v>20051227</v>
      </c>
      <c r="E510">
        <v>28835</v>
      </c>
      <c r="F510">
        <v>4</v>
      </c>
      <c r="G510">
        <v>12</v>
      </c>
      <c r="H510">
        <v>3578.27</v>
      </c>
      <c r="I510">
        <v>2171.2941999999998</v>
      </c>
      <c r="J510" s="16">
        <v>38706</v>
      </c>
      <c r="K510">
        <v>42939.24</v>
      </c>
      <c r="L510">
        <v>26055.5304</v>
      </c>
      <c r="M510">
        <v>16883.709599999998</v>
      </c>
    </row>
    <row r="511" spans="1:13" x14ac:dyDescent="0.25">
      <c r="A511">
        <v>313</v>
      </c>
      <c r="B511">
        <v>20051226</v>
      </c>
      <c r="C511">
        <v>20060107</v>
      </c>
      <c r="D511">
        <v>20060102</v>
      </c>
      <c r="E511">
        <v>28841</v>
      </c>
      <c r="F511">
        <v>4</v>
      </c>
      <c r="G511">
        <v>5</v>
      </c>
      <c r="H511">
        <v>3578.27</v>
      </c>
      <c r="I511">
        <v>2171.2941999999998</v>
      </c>
      <c r="J511" s="16">
        <v>38712</v>
      </c>
      <c r="K511">
        <v>17891.349999999999</v>
      </c>
      <c r="L511">
        <v>10856.471</v>
      </c>
      <c r="M511">
        <v>7034.8789999999999</v>
      </c>
    </row>
    <row r="512" spans="1:13" x14ac:dyDescent="0.25">
      <c r="A512">
        <v>313</v>
      </c>
      <c r="B512">
        <v>20051223</v>
      </c>
      <c r="C512">
        <v>20060104</v>
      </c>
      <c r="D512">
        <v>20051230</v>
      </c>
      <c r="E512">
        <v>29010</v>
      </c>
      <c r="F512">
        <v>4</v>
      </c>
      <c r="G512">
        <v>10</v>
      </c>
      <c r="H512">
        <v>3578.27</v>
      </c>
      <c r="I512">
        <v>2171.2941999999998</v>
      </c>
      <c r="J512" s="16">
        <v>38709</v>
      </c>
      <c r="K512">
        <v>35782.699999999997</v>
      </c>
      <c r="L512">
        <v>21712.941999999999</v>
      </c>
      <c r="M512">
        <v>14069.758</v>
      </c>
    </row>
    <row r="513" spans="1:13" x14ac:dyDescent="0.25">
      <c r="A513">
        <v>313</v>
      </c>
      <c r="B513">
        <v>20051211</v>
      </c>
      <c r="C513">
        <v>20051223</v>
      </c>
      <c r="D513">
        <v>20051218</v>
      </c>
      <c r="E513">
        <v>29048</v>
      </c>
      <c r="F513">
        <v>4</v>
      </c>
      <c r="G513">
        <v>11</v>
      </c>
      <c r="H513">
        <v>3578.27</v>
      </c>
      <c r="I513">
        <v>2171.2941999999998</v>
      </c>
      <c r="J513" s="16">
        <v>38697</v>
      </c>
      <c r="K513">
        <v>39360.97</v>
      </c>
      <c r="L513">
        <v>23884.236199999999</v>
      </c>
      <c r="M513">
        <v>15476.7338</v>
      </c>
    </row>
    <row r="514" spans="1:13" x14ac:dyDescent="0.25">
      <c r="A514">
        <v>313</v>
      </c>
      <c r="B514">
        <v>20051221</v>
      </c>
      <c r="C514">
        <v>20060102</v>
      </c>
      <c r="D514">
        <v>20051228</v>
      </c>
      <c r="E514">
        <v>29060</v>
      </c>
      <c r="F514">
        <v>4</v>
      </c>
      <c r="G514">
        <v>11</v>
      </c>
      <c r="H514">
        <v>3578.27</v>
      </c>
      <c r="I514">
        <v>2171.2941999999998</v>
      </c>
      <c r="J514" s="16">
        <v>38707</v>
      </c>
      <c r="K514">
        <v>39360.97</v>
      </c>
      <c r="L514">
        <v>23884.236199999999</v>
      </c>
      <c r="M514">
        <v>15476.7338</v>
      </c>
    </row>
    <row r="515" spans="1:13" x14ac:dyDescent="0.25">
      <c r="A515">
        <v>311</v>
      </c>
      <c r="B515">
        <v>20050702</v>
      </c>
      <c r="C515">
        <v>20050714</v>
      </c>
      <c r="D515">
        <v>20050709</v>
      </c>
      <c r="E515">
        <v>27645</v>
      </c>
      <c r="F515">
        <v>4</v>
      </c>
      <c r="G515">
        <v>19</v>
      </c>
      <c r="H515">
        <v>3578.27</v>
      </c>
      <c r="I515">
        <v>2171.2941999999998</v>
      </c>
      <c r="J515" s="16">
        <v>38535</v>
      </c>
      <c r="K515">
        <v>67987.13</v>
      </c>
      <c r="L515">
        <v>41254.589800000002</v>
      </c>
      <c r="M515">
        <v>26732.540199999999</v>
      </c>
    </row>
    <row r="516" spans="1:13" x14ac:dyDescent="0.25">
      <c r="A516">
        <v>311</v>
      </c>
      <c r="B516">
        <v>20050715</v>
      </c>
      <c r="C516">
        <v>20050727</v>
      </c>
      <c r="D516">
        <v>20050722</v>
      </c>
      <c r="E516">
        <v>27670</v>
      </c>
      <c r="F516">
        <v>4</v>
      </c>
      <c r="G516">
        <v>8</v>
      </c>
      <c r="H516">
        <v>3578.27</v>
      </c>
      <c r="I516">
        <v>2171.2941999999998</v>
      </c>
      <c r="J516" s="16">
        <v>38548</v>
      </c>
      <c r="K516">
        <v>28626.16</v>
      </c>
      <c r="L516">
        <v>17370.353599999999</v>
      </c>
      <c r="M516">
        <v>11255.806399999999</v>
      </c>
    </row>
    <row r="517" spans="1:13" x14ac:dyDescent="0.25">
      <c r="A517">
        <v>311</v>
      </c>
      <c r="B517">
        <v>20050819</v>
      </c>
      <c r="C517">
        <v>20050831</v>
      </c>
      <c r="D517">
        <v>20050826</v>
      </c>
      <c r="E517">
        <v>27918</v>
      </c>
      <c r="F517">
        <v>4</v>
      </c>
      <c r="G517">
        <v>6</v>
      </c>
      <c r="H517">
        <v>3578.27</v>
      </c>
      <c r="I517">
        <v>2171.2941999999998</v>
      </c>
      <c r="J517" s="16">
        <v>38583</v>
      </c>
      <c r="K517">
        <v>21469.62</v>
      </c>
      <c r="L517">
        <v>13027.7652</v>
      </c>
      <c r="M517">
        <v>8441.8547999999992</v>
      </c>
    </row>
    <row r="518" spans="1:13" x14ac:dyDescent="0.25">
      <c r="A518">
        <v>311</v>
      </c>
      <c r="B518">
        <v>20050807</v>
      </c>
      <c r="C518">
        <v>20050819</v>
      </c>
      <c r="D518">
        <v>20050814</v>
      </c>
      <c r="E518">
        <v>28014</v>
      </c>
      <c r="F518">
        <v>4</v>
      </c>
      <c r="G518">
        <v>17</v>
      </c>
      <c r="H518">
        <v>3578.27</v>
      </c>
      <c r="I518">
        <v>2171.2941999999998</v>
      </c>
      <c r="J518" s="16">
        <v>38571</v>
      </c>
      <c r="K518">
        <v>60830.59</v>
      </c>
      <c r="L518">
        <v>36912.001400000001</v>
      </c>
      <c r="M518">
        <v>23918.588599999999</v>
      </c>
    </row>
    <row r="519" spans="1:13" x14ac:dyDescent="0.25">
      <c r="A519">
        <v>311</v>
      </c>
      <c r="B519">
        <v>20050810</v>
      </c>
      <c r="C519">
        <v>20050822</v>
      </c>
      <c r="D519">
        <v>20050817</v>
      </c>
      <c r="E519">
        <v>28031</v>
      </c>
      <c r="F519">
        <v>4</v>
      </c>
      <c r="G519">
        <v>14</v>
      </c>
      <c r="H519">
        <v>3578.27</v>
      </c>
      <c r="I519">
        <v>2171.2941999999998</v>
      </c>
      <c r="J519" s="16">
        <v>38574</v>
      </c>
      <c r="K519">
        <v>50095.78</v>
      </c>
      <c r="L519">
        <v>30398.1188</v>
      </c>
      <c r="M519">
        <v>19697.661199999999</v>
      </c>
    </row>
    <row r="520" spans="1:13" x14ac:dyDescent="0.25">
      <c r="A520">
        <v>311</v>
      </c>
      <c r="B520">
        <v>20050805</v>
      </c>
      <c r="C520">
        <v>20050817</v>
      </c>
      <c r="D520">
        <v>20050812</v>
      </c>
      <c r="E520">
        <v>28065</v>
      </c>
      <c r="F520">
        <v>4</v>
      </c>
      <c r="G520">
        <v>17</v>
      </c>
      <c r="H520">
        <v>3578.27</v>
      </c>
      <c r="I520">
        <v>2171.2941999999998</v>
      </c>
      <c r="J520" s="16">
        <v>38569</v>
      </c>
      <c r="K520">
        <v>60830.59</v>
      </c>
      <c r="L520">
        <v>36912.001400000001</v>
      </c>
      <c r="M520">
        <v>23918.588599999999</v>
      </c>
    </row>
    <row r="521" spans="1:13" x14ac:dyDescent="0.25">
      <c r="A521">
        <v>311</v>
      </c>
      <c r="B521">
        <v>20050930</v>
      </c>
      <c r="C521">
        <v>20051012</v>
      </c>
      <c r="D521">
        <v>20051007</v>
      </c>
      <c r="E521">
        <v>28147</v>
      </c>
      <c r="F521">
        <v>4</v>
      </c>
      <c r="G521">
        <v>15</v>
      </c>
      <c r="H521">
        <v>3578.27</v>
      </c>
      <c r="I521">
        <v>2171.2941999999998</v>
      </c>
      <c r="J521" s="16">
        <v>38625</v>
      </c>
      <c r="K521">
        <v>53674.05</v>
      </c>
      <c r="L521">
        <v>32569.413</v>
      </c>
      <c r="M521">
        <v>21104.636999999999</v>
      </c>
    </row>
    <row r="522" spans="1:13" x14ac:dyDescent="0.25">
      <c r="A522">
        <v>311</v>
      </c>
      <c r="B522">
        <v>20050916</v>
      </c>
      <c r="C522">
        <v>20050928</v>
      </c>
      <c r="D522">
        <v>20050923</v>
      </c>
      <c r="E522">
        <v>28159</v>
      </c>
      <c r="F522">
        <v>4</v>
      </c>
      <c r="G522">
        <v>16</v>
      </c>
      <c r="H522">
        <v>3578.27</v>
      </c>
      <c r="I522">
        <v>2171.2941999999998</v>
      </c>
      <c r="J522" s="16">
        <v>38611</v>
      </c>
      <c r="K522">
        <v>57252.32</v>
      </c>
      <c r="L522">
        <v>34740.707199999997</v>
      </c>
      <c r="M522">
        <v>22511.612799999999</v>
      </c>
    </row>
    <row r="523" spans="1:13" x14ac:dyDescent="0.25">
      <c r="A523">
        <v>311</v>
      </c>
      <c r="B523">
        <v>20050905</v>
      </c>
      <c r="C523">
        <v>20050917</v>
      </c>
      <c r="D523">
        <v>20050912</v>
      </c>
      <c r="E523">
        <v>28182</v>
      </c>
      <c r="F523">
        <v>4</v>
      </c>
      <c r="G523">
        <v>6</v>
      </c>
      <c r="H523">
        <v>3578.27</v>
      </c>
      <c r="I523">
        <v>2171.2941999999998</v>
      </c>
      <c r="J523" s="16">
        <v>38600</v>
      </c>
      <c r="K523">
        <v>21469.62</v>
      </c>
      <c r="L523">
        <v>13027.7652</v>
      </c>
      <c r="M523">
        <v>8441.8547999999992</v>
      </c>
    </row>
    <row r="524" spans="1:13" x14ac:dyDescent="0.25">
      <c r="A524">
        <v>311</v>
      </c>
      <c r="B524">
        <v>20050906</v>
      </c>
      <c r="C524">
        <v>20050918</v>
      </c>
      <c r="D524">
        <v>20050913</v>
      </c>
      <c r="E524">
        <v>28185</v>
      </c>
      <c r="F524">
        <v>4</v>
      </c>
      <c r="G524">
        <v>3</v>
      </c>
      <c r="H524">
        <v>3578.27</v>
      </c>
      <c r="I524">
        <v>2171.2941999999998</v>
      </c>
      <c r="J524" s="16">
        <v>38601</v>
      </c>
      <c r="K524">
        <v>10734.81</v>
      </c>
      <c r="L524">
        <v>6513.8825999999999</v>
      </c>
      <c r="M524">
        <v>4220.9273999999996</v>
      </c>
    </row>
    <row r="525" spans="1:13" x14ac:dyDescent="0.25">
      <c r="A525">
        <v>311</v>
      </c>
      <c r="B525">
        <v>20050925</v>
      </c>
      <c r="C525">
        <v>20051007</v>
      </c>
      <c r="D525">
        <v>20051002</v>
      </c>
      <c r="E525">
        <v>28190</v>
      </c>
      <c r="F525">
        <v>4</v>
      </c>
      <c r="G525">
        <v>16</v>
      </c>
      <c r="H525">
        <v>3578.27</v>
      </c>
      <c r="I525">
        <v>2171.2941999999998</v>
      </c>
      <c r="J525" s="16">
        <v>38620</v>
      </c>
      <c r="K525">
        <v>57252.32</v>
      </c>
      <c r="L525">
        <v>34740.707199999997</v>
      </c>
      <c r="M525">
        <v>22511.612799999999</v>
      </c>
    </row>
    <row r="526" spans="1:13" x14ac:dyDescent="0.25">
      <c r="A526">
        <v>311</v>
      </c>
      <c r="B526">
        <v>20051008</v>
      </c>
      <c r="C526">
        <v>20051020</v>
      </c>
      <c r="D526">
        <v>20051015</v>
      </c>
      <c r="E526">
        <v>28243</v>
      </c>
      <c r="F526">
        <v>4</v>
      </c>
      <c r="G526">
        <v>17</v>
      </c>
      <c r="H526">
        <v>3578.27</v>
      </c>
      <c r="I526">
        <v>2171.2941999999998</v>
      </c>
      <c r="J526" s="16">
        <v>38633</v>
      </c>
      <c r="K526">
        <v>60830.59</v>
      </c>
      <c r="L526">
        <v>36912.001400000001</v>
      </c>
      <c r="M526">
        <v>23918.588599999999</v>
      </c>
    </row>
    <row r="527" spans="1:13" x14ac:dyDescent="0.25">
      <c r="A527">
        <v>311</v>
      </c>
      <c r="B527">
        <v>20051005</v>
      </c>
      <c r="C527">
        <v>20051017</v>
      </c>
      <c r="D527">
        <v>20051012</v>
      </c>
      <c r="E527">
        <v>28273</v>
      </c>
      <c r="F527">
        <v>4</v>
      </c>
      <c r="G527">
        <v>4</v>
      </c>
      <c r="H527">
        <v>3578.27</v>
      </c>
      <c r="I527">
        <v>2171.2941999999998</v>
      </c>
      <c r="J527" s="16">
        <v>38630</v>
      </c>
      <c r="K527">
        <v>14313.08</v>
      </c>
      <c r="L527">
        <v>8685.1767999999993</v>
      </c>
      <c r="M527">
        <v>5627.9031999999997</v>
      </c>
    </row>
    <row r="528" spans="1:13" x14ac:dyDescent="0.25">
      <c r="A528">
        <v>311</v>
      </c>
      <c r="B528">
        <v>20051012</v>
      </c>
      <c r="C528">
        <v>20051024</v>
      </c>
      <c r="D528">
        <v>20051019</v>
      </c>
      <c r="E528">
        <v>28296</v>
      </c>
      <c r="F528">
        <v>4</v>
      </c>
      <c r="G528">
        <v>14</v>
      </c>
      <c r="H528">
        <v>3578.27</v>
      </c>
      <c r="I528">
        <v>2171.2941999999998</v>
      </c>
      <c r="J528" s="16">
        <v>38637</v>
      </c>
      <c r="K528">
        <v>50095.78</v>
      </c>
      <c r="L528">
        <v>30398.1188</v>
      </c>
      <c r="M528">
        <v>19697.661199999999</v>
      </c>
    </row>
    <row r="529" spans="1:13" x14ac:dyDescent="0.25">
      <c r="A529">
        <v>311</v>
      </c>
      <c r="B529">
        <v>20051018</v>
      </c>
      <c r="C529">
        <v>20051030</v>
      </c>
      <c r="D529">
        <v>20051025</v>
      </c>
      <c r="E529">
        <v>28340</v>
      </c>
      <c r="F529">
        <v>4</v>
      </c>
      <c r="G529">
        <v>3</v>
      </c>
      <c r="H529">
        <v>3578.27</v>
      </c>
      <c r="I529">
        <v>2171.2941999999998</v>
      </c>
      <c r="J529" s="16">
        <v>38643</v>
      </c>
      <c r="K529">
        <v>10734.81</v>
      </c>
      <c r="L529">
        <v>6513.8825999999999</v>
      </c>
      <c r="M529">
        <v>4220.9273999999996</v>
      </c>
    </row>
    <row r="530" spans="1:13" x14ac:dyDescent="0.25">
      <c r="A530">
        <v>311</v>
      </c>
      <c r="B530">
        <v>20051104</v>
      </c>
      <c r="C530">
        <v>20051116</v>
      </c>
      <c r="D530">
        <v>20051111</v>
      </c>
      <c r="E530">
        <v>28627</v>
      </c>
      <c r="F530">
        <v>4</v>
      </c>
      <c r="G530">
        <v>14</v>
      </c>
      <c r="H530">
        <v>3578.27</v>
      </c>
      <c r="I530">
        <v>2171.2941999999998</v>
      </c>
      <c r="J530" s="16">
        <v>38660</v>
      </c>
      <c r="K530">
        <v>50095.78</v>
      </c>
      <c r="L530">
        <v>30398.1188</v>
      </c>
      <c r="M530">
        <v>19697.661199999999</v>
      </c>
    </row>
    <row r="531" spans="1:13" x14ac:dyDescent="0.25">
      <c r="A531">
        <v>311</v>
      </c>
      <c r="B531">
        <v>20051124</v>
      </c>
      <c r="C531">
        <v>20051206</v>
      </c>
      <c r="D531">
        <v>20051201</v>
      </c>
      <c r="E531">
        <v>28649</v>
      </c>
      <c r="F531">
        <v>4</v>
      </c>
      <c r="G531">
        <v>15</v>
      </c>
      <c r="H531">
        <v>3578.27</v>
      </c>
      <c r="I531">
        <v>2171.2941999999998</v>
      </c>
      <c r="J531" s="16">
        <v>38680</v>
      </c>
      <c r="K531">
        <v>53674.05</v>
      </c>
      <c r="L531">
        <v>32569.413</v>
      </c>
      <c r="M531">
        <v>21104.636999999999</v>
      </c>
    </row>
    <row r="532" spans="1:13" x14ac:dyDescent="0.25">
      <c r="A532">
        <v>311</v>
      </c>
      <c r="B532">
        <v>20051130</v>
      </c>
      <c r="C532">
        <v>20051212</v>
      </c>
      <c r="D532">
        <v>20051207</v>
      </c>
      <c r="E532">
        <v>28673</v>
      </c>
      <c r="F532">
        <v>4</v>
      </c>
      <c r="G532">
        <v>19</v>
      </c>
      <c r="H532">
        <v>3578.27</v>
      </c>
      <c r="I532">
        <v>2171.2941999999998</v>
      </c>
      <c r="J532" s="16">
        <v>38686</v>
      </c>
      <c r="K532">
        <v>67987.13</v>
      </c>
      <c r="L532">
        <v>41254.589800000002</v>
      </c>
      <c r="M532">
        <v>26732.540199999999</v>
      </c>
    </row>
    <row r="533" spans="1:13" x14ac:dyDescent="0.25">
      <c r="A533">
        <v>311</v>
      </c>
      <c r="B533">
        <v>20051108</v>
      </c>
      <c r="C533">
        <v>20051120</v>
      </c>
      <c r="D533">
        <v>20051115</v>
      </c>
      <c r="E533">
        <v>28675</v>
      </c>
      <c r="F533">
        <v>4</v>
      </c>
      <c r="G533">
        <v>18</v>
      </c>
      <c r="H533">
        <v>3578.27</v>
      </c>
      <c r="I533">
        <v>2171.2941999999998</v>
      </c>
      <c r="J533" s="16">
        <v>38664</v>
      </c>
      <c r="K533">
        <v>64408.86</v>
      </c>
      <c r="L533">
        <v>39083.295599999998</v>
      </c>
      <c r="M533">
        <v>25325.564399999999</v>
      </c>
    </row>
    <row r="534" spans="1:13" x14ac:dyDescent="0.25">
      <c r="A534">
        <v>311</v>
      </c>
      <c r="B534">
        <v>20051121</v>
      </c>
      <c r="C534">
        <v>20051203</v>
      </c>
      <c r="D534">
        <v>20051128</v>
      </c>
      <c r="E534">
        <v>28676</v>
      </c>
      <c r="F534">
        <v>4</v>
      </c>
      <c r="G534">
        <v>1</v>
      </c>
      <c r="H534">
        <v>3578.27</v>
      </c>
      <c r="I534">
        <v>2171.2941999999998</v>
      </c>
      <c r="J534" s="16">
        <v>38677</v>
      </c>
      <c r="K534">
        <v>3578.27</v>
      </c>
      <c r="L534">
        <v>2171.2941999999998</v>
      </c>
      <c r="M534">
        <v>1406.9757999999999</v>
      </c>
    </row>
    <row r="535" spans="1:13" x14ac:dyDescent="0.25">
      <c r="A535">
        <v>311</v>
      </c>
      <c r="B535">
        <v>20051205</v>
      </c>
      <c r="C535">
        <v>20051217</v>
      </c>
      <c r="D535">
        <v>20051212</v>
      </c>
      <c r="E535">
        <v>28804</v>
      </c>
      <c r="F535">
        <v>4</v>
      </c>
      <c r="G535">
        <v>1</v>
      </c>
      <c r="H535">
        <v>3578.27</v>
      </c>
      <c r="I535">
        <v>2171.2941999999998</v>
      </c>
      <c r="J535" s="16">
        <v>38691</v>
      </c>
      <c r="K535">
        <v>3578.27</v>
      </c>
      <c r="L535">
        <v>2171.2941999999998</v>
      </c>
      <c r="M535">
        <v>1406.9757999999999</v>
      </c>
    </row>
    <row r="536" spans="1:13" x14ac:dyDescent="0.25">
      <c r="A536">
        <v>311</v>
      </c>
      <c r="B536">
        <v>20051226</v>
      </c>
      <c r="C536">
        <v>20060107</v>
      </c>
      <c r="D536">
        <v>20060102</v>
      </c>
      <c r="E536">
        <v>28805</v>
      </c>
      <c r="F536">
        <v>4</v>
      </c>
      <c r="G536">
        <v>9</v>
      </c>
      <c r="H536">
        <v>3578.27</v>
      </c>
      <c r="I536">
        <v>2171.2941999999998</v>
      </c>
      <c r="J536" s="16">
        <v>38712</v>
      </c>
      <c r="K536">
        <v>32204.43</v>
      </c>
      <c r="L536">
        <v>19541.647799999999</v>
      </c>
      <c r="M536">
        <v>12662.7822</v>
      </c>
    </row>
    <row r="537" spans="1:13" x14ac:dyDescent="0.25">
      <c r="A537">
        <v>311</v>
      </c>
      <c r="B537">
        <v>20051220</v>
      </c>
      <c r="C537">
        <v>20060101</v>
      </c>
      <c r="D537">
        <v>20051227</v>
      </c>
      <c r="E537">
        <v>28843</v>
      </c>
      <c r="F537">
        <v>4</v>
      </c>
      <c r="G537">
        <v>17</v>
      </c>
      <c r="H537">
        <v>3578.27</v>
      </c>
      <c r="I537">
        <v>2171.2941999999998</v>
      </c>
      <c r="J537" s="16">
        <v>38706</v>
      </c>
      <c r="K537">
        <v>60830.59</v>
      </c>
      <c r="L537">
        <v>36912.001400000001</v>
      </c>
      <c r="M537">
        <v>23918.588599999999</v>
      </c>
    </row>
    <row r="538" spans="1:13" x14ac:dyDescent="0.25">
      <c r="A538">
        <v>311</v>
      </c>
      <c r="B538">
        <v>20051231</v>
      </c>
      <c r="C538">
        <v>20060112</v>
      </c>
      <c r="D538">
        <v>20060107</v>
      </c>
      <c r="E538">
        <v>28846</v>
      </c>
      <c r="F538">
        <v>4</v>
      </c>
      <c r="G538">
        <v>13</v>
      </c>
      <c r="H538">
        <v>3578.27</v>
      </c>
      <c r="I538">
        <v>2171.2941999999998</v>
      </c>
      <c r="J538" s="16">
        <v>38717</v>
      </c>
      <c r="K538">
        <v>46517.51</v>
      </c>
      <c r="L538">
        <v>28226.8246</v>
      </c>
      <c r="M538">
        <v>18290.685399999998</v>
      </c>
    </row>
    <row r="539" spans="1:13" x14ac:dyDescent="0.25">
      <c r="A539">
        <v>311</v>
      </c>
      <c r="B539">
        <v>20051208</v>
      </c>
      <c r="C539">
        <v>20051220</v>
      </c>
      <c r="D539">
        <v>20051215</v>
      </c>
      <c r="E539">
        <v>29004</v>
      </c>
      <c r="F539">
        <v>4</v>
      </c>
      <c r="G539">
        <v>5</v>
      </c>
      <c r="H539">
        <v>3578.27</v>
      </c>
      <c r="I539">
        <v>2171.2941999999998</v>
      </c>
      <c r="J539" s="16">
        <v>38694</v>
      </c>
      <c r="K539">
        <v>17891.349999999999</v>
      </c>
      <c r="L539">
        <v>10856.471</v>
      </c>
      <c r="M539">
        <v>7034.8789999999999</v>
      </c>
    </row>
    <row r="540" spans="1:13" x14ac:dyDescent="0.25">
      <c r="A540">
        <v>311</v>
      </c>
      <c r="B540">
        <v>20051230</v>
      </c>
      <c r="C540">
        <v>20060111</v>
      </c>
      <c r="D540">
        <v>20060106</v>
      </c>
      <c r="E540">
        <v>29070</v>
      </c>
      <c r="F540">
        <v>4</v>
      </c>
      <c r="G540">
        <v>10</v>
      </c>
      <c r="H540">
        <v>3578.27</v>
      </c>
      <c r="I540">
        <v>2171.2941999999998</v>
      </c>
      <c r="J540" s="16">
        <v>38716</v>
      </c>
      <c r="K540">
        <v>35782.699999999997</v>
      </c>
      <c r="L540">
        <v>21712.941999999999</v>
      </c>
      <c r="M540">
        <v>14069.758</v>
      </c>
    </row>
    <row r="541" spans="1:13" x14ac:dyDescent="0.25">
      <c r="A541">
        <v>311</v>
      </c>
      <c r="B541">
        <v>20051202</v>
      </c>
      <c r="C541">
        <v>20051214</v>
      </c>
      <c r="D541">
        <v>20051209</v>
      </c>
      <c r="E541">
        <v>29126</v>
      </c>
      <c r="F541">
        <v>4</v>
      </c>
      <c r="G541">
        <v>8</v>
      </c>
      <c r="H541">
        <v>3578.27</v>
      </c>
      <c r="I541">
        <v>2171.2941999999998</v>
      </c>
      <c r="J541" s="16">
        <v>38688</v>
      </c>
      <c r="K541">
        <v>28626.16</v>
      </c>
      <c r="L541">
        <v>17370.353599999999</v>
      </c>
      <c r="M541">
        <v>11255.806399999999</v>
      </c>
    </row>
    <row r="542" spans="1:13" x14ac:dyDescent="0.25">
      <c r="A542">
        <v>311</v>
      </c>
      <c r="B542">
        <v>20051208</v>
      </c>
      <c r="C542">
        <v>20051220</v>
      </c>
      <c r="D542">
        <v>20051215</v>
      </c>
      <c r="E542">
        <v>29128</v>
      </c>
      <c r="F542">
        <v>4</v>
      </c>
      <c r="G542">
        <v>19</v>
      </c>
      <c r="H542">
        <v>3578.27</v>
      </c>
      <c r="I542">
        <v>2171.2941999999998</v>
      </c>
      <c r="J542" s="16">
        <v>38694</v>
      </c>
      <c r="K542">
        <v>67987.13</v>
      </c>
      <c r="L542">
        <v>41254.589800000002</v>
      </c>
      <c r="M542">
        <v>26732.540199999999</v>
      </c>
    </row>
    <row r="543" spans="1:13" x14ac:dyDescent="0.25">
      <c r="A543">
        <v>311</v>
      </c>
      <c r="B543">
        <v>20051211</v>
      </c>
      <c r="C543">
        <v>20051223</v>
      </c>
      <c r="D543">
        <v>20051218</v>
      </c>
      <c r="E543">
        <v>29136</v>
      </c>
      <c r="F543">
        <v>4</v>
      </c>
      <c r="G543">
        <v>3</v>
      </c>
      <c r="H543">
        <v>3578.27</v>
      </c>
      <c r="I543">
        <v>2171.2941999999998</v>
      </c>
      <c r="J543" s="16">
        <v>38697</v>
      </c>
      <c r="K543">
        <v>10734.81</v>
      </c>
      <c r="L543">
        <v>6513.8825999999999</v>
      </c>
      <c r="M543">
        <v>4220.9273999999996</v>
      </c>
    </row>
    <row r="544" spans="1:13" x14ac:dyDescent="0.25">
      <c r="A544">
        <v>314</v>
      </c>
      <c r="B544">
        <v>20050717</v>
      </c>
      <c r="C544">
        <v>20050729</v>
      </c>
      <c r="D544">
        <v>20050724</v>
      </c>
      <c r="E544">
        <v>27578</v>
      </c>
      <c r="F544">
        <v>4</v>
      </c>
      <c r="G544">
        <v>6</v>
      </c>
      <c r="H544">
        <v>3578.27</v>
      </c>
      <c r="I544">
        <v>2171.2941999999998</v>
      </c>
      <c r="J544" s="16">
        <v>38550</v>
      </c>
      <c r="K544">
        <v>21469.62</v>
      </c>
      <c r="L544">
        <v>13027.7652</v>
      </c>
      <c r="M544">
        <v>8441.8547999999992</v>
      </c>
    </row>
    <row r="545" spans="1:13" x14ac:dyDescent="0.25">
      <c r="A545">
        <v>314</v>
      </c>
      <c r="B545">
        <v>20050714</v>
      </c>
      <c r="C545">
        <v>20050726</v>
      </c>
      <c r="D545">
        <v>20050721</v>
      </c>
      <c r="E545">
        <v>27623</v>
      </c>
      <c r="F545">
        <v>4</v>
      </c>
      <c r="G545">
        <v>18</v>
      </c>
      <c r="H545">
        <v>3578.27</v>
      </c>
      <c r="I545">
        <v>2171.2941999999998</v>
      </c>
      <c r="J545" s="16">
        <v>38547</v>
      </c>
      <c r="K545">
        <v>64408.86</v>
      </c>
      <c r="L545">
        <v>39083.295599999998</v>
      </c>
      <c r="M545">
        <v>25325.564399999999</v>
      </c>
    </row>
    <row r="546" spans="1:13" x14ac:dyDescent="0.25">
      <c r="A546">
        <v>314</v>
      </c>
      <c r="B546">
        <v>20050818</v>
      </c>
      <c r="C546">
        <v>20050830</v>
      </c>
      <c r="D546">
        <v>20050825</v>
      </c>
      <c r="E546">
        <v>27681</v>
      </c>
      <c r="F546">
        <v>4</v>
      </c>
      <c r="G546">
        <v>11</v>
      </c>
      <c r="H546">
        <v>3578.27</v>
      </c>
      <c r="I546">
        <v>2171.2941999999998</v>
      </c>
      <c r="J546" s="16">
        <v>38582</v>
      </c>
      <c r="K546">
        <v>39360.97</v>
      </c>
      <c r="L546">
        <v>23884.236199999999</v>
      </c>
      <c r="M546">
        <v>15476.7338</v>
      </c>
    </row>
    <row r="547" spans="1:13" x14ac:dyDescent="0.25">
      <c r="A547">
        <v>314</v>
      </c>
      <c r="B547">
        <v>20050930</v>
      </c>
      <c r="C547">
        <v>20051012</v>
      </c>
      <c r="D547">
        <v>20051007</v>
      </c>
      <c r="E547">
        <v>28152</v>
      </c>
      <c r="F547">
        <v>4</v>
      </c>
      <c r="G547">
        <v>5</v>
      </c>
      <c r="H547">
        <v>3578.27</v>
      </c>
      <c r="I547">
        <v>2171.2941999999998</v>
      </c>
      <c r="J547" s="16">
        <v>38625</v>
      </c>
      <c r="K547">
        <v>17891.349999999999</v>
      </c>
      <c r="L547">
        <v>10856.471</v>
      </c>
      <c r="M547">
        <v>7034.8789999999999</v>
      </c>
    </row>
    <row r="548" spans="1:13" x14ac:dyDescent="0.25">
      <c r="A548">
        <v>314</v>
      </c>
      <c r="B548">
        <v>20050920</v>
      </c>
      <c r="C548">
        <v>20051002</v>
      </c>
      <c r="D548">
        <v>20050927</v>
      </c>
      <c r="E548">
        <v>28166</v>
      </c>
      <c r="F548">
        <v>4</v>
      </c>
      <c r="G548">
        <v>3</v>
      </c>
      <c r="H548">
        <v>3578.27</v>
      </c>
      <c r="I548">
        <v>2171.2941999999998</v>
      </c>
      <c r="J548" s="16">
        <v>38615</v>
      </c>
      <c r="K548">
        <v>10734.81</v>
      </c>
      <c r="L548">
        <v>6513.8825999999999</v>
      </c>
      <c r="M548">
        <v>4220.9273999999996</v>
      </c>
    </row>
    <row r="549" spans="1:13" x14ac:dyDescent="0.25">
      <c r="A549">
        <v>314</v>
      </c>
      <c r="B549">
        <v>20050907</v>
      </c>
      <c r="C549">
        <v>20050919</v>
      </c>
      <c r="D549">
        <v>20050914</v>
      </c>
      <c r="E549">
        <v>28183</v>
      </c>
      <c r="F549">
        <v>4</v>
      </c>
      <c r="G549">
        <v>11</v>
      </c>
      <c r="H549">
        <v>3578.27</v>
      </c>
      <c r="I549">
        <v>2171.2941999999998</v>
      </c>
      <c r="J549" s="16">
        <v>38602</v>
      </c>
      <c r="K549">
        <v>39360.97</v>
      </c>
      <c r="L549">
        <v>23884.236199999999</v>
      </c>
      <c r="M549">
        <v>15476.7338</v>
      </c>
    </row>
    <row r="550" spans="1:13" x14ac:dyDescent="0.25">
      <c r="A550">
        <v>314</v>
      </c>
      <c r="B550">
        <v>20050906</v>
      </c>
      <c r="C550">
        <v>20050918</v>
      </c>
      <c r="D550">
        <v>20050913</v>
      </c>
      <c r="E550">
        <v>28193</v>
      </c>
      <c r="F550">
        <v>4</v>
      </c>
      <c r="G550">
        <v>6</v>
      </c>
      <c r="H550">
        <v>3578.27</v>
      </c>
      <c r="I550">
        <v>2171.2941999999998</v>
      </c>
      <c r="J550" s="16">
        <v>38601</v>
      </c>
      <c r="K550">
        <v>21469.62</v>
      </c>
      <c r="L550">
        <v>13027.7652</v>
      </c>
      <c r="M550">
        <v>8441.8547999999992</v>
      </c>
    </row>
    <row r="551" spans="1:13" x14ac:dyDescent="0.25">
      <c r="A551">
        <v>314</v>
      </c>
      <c r="B551">
        <v>20051016</v>
      </c>
      <c r="C551">
        <v>20051028</v>
      </c>
      <c r="D551">
        <v>20051023</v>
      </c>
      <c r="E551">
        <v>28221</v>
      </c>
      <c r="F551">
        <v>4</v>
      </c>
      <c r="G551">
        <v>4</v>
      </c>
      <c r="H551">
        <v>3578.27</v>
      </c>
      <c r="I551">
        <v>2171.2941999999998</v>
      </c>
      <c r="J551" s="16">
        <v>38641</v>
      </c>
      <c r="K551">
        <v>14313.08</v>
      </c>
      <c r="L551">
        <v>8685.1767999999993</v>
      </c>
      <c r="M551">
        <v>5627.9031999999997</v>
      </c>
    </row>
    <row r="552" spans="1:13" x14ac:dyDescent="0.25">
      <c r="A552">
        <v>314</v>
      </c>
      <c r="B552">
        <v>20051008</v>
      </c>
      <c r="C552">
        <v>20051020</v>
      </c>
      <c r="D552">
        <v>20051015</v>
      </c>
      <c r="E552">
        <v>28271</v>
      </c>
      <c r="F552">
        <v>4</v>
      </c>
      <c r="G552">
        <v>2</v>
      </c>
      <c r="H552">
        <v>3578.27</v>
      </c>
      <c r="I552">
        <v>2171.2941999999998</v>
      </c>
      <c r="J552" s="16">
        <v>38633</v>
      </c>
      <c r="K552">
        <v>7156.54</v>
      </c>
      <c r="L552">
        <v>4342.5883999999996</v>
      </c>
      <c r="M552">
        <v>2813.9515999999999</v>
      </c>
    </row>
    <row r="553" spans="1:13" x14ac:dyDescent="0.25">
      <c r="A553">
        <v>314</v>
      </c>
      <c r="B553">
        <v>20051028</v>
      </c>
      <c r="C553">
        <v>20051109</v>
      </c>
      <c r="D553">
        <v>20051104</v>
      </c>
      <c r="E553">
        <v>28288</v>
      </c>
      <c r="F553">
        <v>4</v>
      </c>
      <c r="G553">
        <v>1</v>
      </c>
      <c r="H553">
        <v>3578.27</v>
      </c>
      <c r="I553">
        <v>2171.2941999999998</v>
      </c>
      <c r="J553" s="16">
        <v>38653</v>
      </c>
      <c r="K553">
        <v>3578.27</v>
      </c>
      <c r="L553">
        <v>2171.2941999999998</v>
      </c>
      <c r="M553">
        <v>1406.9757999999999</v>
      </c>
    </row>
    <row r="554" spans="1:13" x14ac:dyDescent="0.25">
      <c r="A554">
        <v>314</v>
      </c>
      <c r="B554">
        <v>20051012</v>
      </c>
      <c r="C554">
        <v>20051024</v>
      </c>
      <c r="D554">
        <v>20051019</v>
      </c>
      <c r="E554">
        <v>28298</v>
      </c>
      <c r="F554">
        <v>4</v>
      </c>
      <c r="G554">
        <v>17</v>
      </c>
      <c r="H554">
        <v>3578.27</v>
      </c>
      <c r="I554">
        <v>2171.2941999999998</v>
      </c>
      <c r="J554" s="16">
        <v>38637</v>
      </c>
      <c r="K554">
        <v>60830.59</v>
      </c>
      <c r="L554">
        <v>36912.001400000001</v>
      </c>
      <c r="M554">
        <v>23918.588599999999</v>
      </c>
    </row>
    <row r="555" spans="1:13" x14ac:dyDescent="0.25">
      <c r="A555">
        <v>314</v>
      </c>
      <c r="B555">
        <v>20051003</v>
      </c>
      <c r="C555">
        <v>20051015</v>
      </c>
      <c r="D555">
        <v>20051010</v>
      </c>
      <c r="E555">
        <v>28598</v>
      </c>
      <c r="F555">
        <v>4</v>
      </c>
      <c r="G555">
        <v>3</v>
      </c>
      <c r="H555">
        <v>3578.27</v>
      </c>
      <c r="I555">
        <v>2171.2941999999998</v>
      </c>
      <c r="J555" s="16">
        <v>38628</v>
      </c>
      <c r="K555">
        <v>10734.81</v>
      </c>
      <c r="L555">
        <v>6513.8825999999999</v>
      </c>
      <c r="M555">
        <v>4220.9273999999996</v>
      </c>
    </row>
    <row r="556" spans="1:13" x14ac:dyDescent="0.25">
      <c r="A556">
        <v>314</v>
      </c>
      <c r="B556">
        <v>20051117</v>
      </c>
      <c r="C556">
        <v>20051129</v>
      </c>
      <c r="D556">
        <v>20051124</v>
      </c>
      <c r="E556">
        <v>28635</v>
      </c>
      <c r="F556">
        <v>4</v>
      </c>
      <c r="G556">
        <v>20</v>
      </c>
      <c r="H556">
        <v>3578.27</v>
      </c>
      <c r="I556">
        <v>2171.2941999999998</v>
      </c>
      <c r="J556" s="16">
        <v>38673</v>
      </c>
      <c r="K556">
        <v>71565.399999999994</v>
      </c>
      <c r="L556">
        <v>43425.883999999998</v>
      </c>
      <c r="M556">
        <v>28139.516</v>
      </c>
    </row>
    <row r="557" spans="1:13" x14ac:dyDescent="0.25">
      <c r="A557">
        <v>314</v>
      </c>
      <c r="B557">
        <v>20051102</v>
      </c>
      <c r="C557">
        <v>20051114</v>
      </c>
      <c r="D557">
        <v>20051109</v>
      </c>
      <c r="E557">
        <v>28653</v>
      </c>
      <c r="F557">
        <v>4</v>
      </c>
      <c r="G557">
        <v>8</v>
      </c>
      <c r="H557">
        <v>3578.27</v>
      </c>
      <c r="I557">
        <v>2171.2941999999998</v>
      </c>
      <c r="J557" s="16">
        <v>38658</v>
      </c>
      <c r="K557">
        <v>28626.16</v>
      </c>
      <c r="L557">
        <v>17370.353599999999</v>
      </c>
      <c r="M557">
        <v>11255.806399999999</v>
      </c>
    </row>
    <row r="558" spans="1:13" x14ac:dyDescent="0.25">
      <c r="A558">
        <v>314</v>
      </c>
      <c r="B558">
        <v>20051110</v>
      </c>
      <c r="C558">
        <v>20051122</v>
      </c>
      <c r="D558">
        <v>20051117</v>
      </c>
      <c r="E558">
        <v>28658</v>
      </c>
      <c r="F558">
        <v>4</v>
      </c>
      <c r="G558">
        <v>2</v>
      </c>
      <c r="H558">
        <v>3578.27</v>
      </c>
      <c r="I558">
        <v>2171.2941999999998</v>
      </c>
      <c r="J558" s="16">
        <v>38666</v>
      </c>
      <c r="K558">
        <v>7156.54</v>
      </c>
      <c r="L558">
        <v>4342.5883999999996</v>
      </c>
      <c r="M558">
        <v>2813.9515999999999</v>
      </c>
    </row>
    <row r="559" spans="1:13" x14ac:dyDescent="0.25">
      <c r="A559">
        <v>314</v>
      </c>
      <c r="B559">
        <v>20051107</v>
      </c>
      <c r="C559">
        <v>20051119</v>
      </c>
      <c r="D559">
        <v>20051114</v>
      </c>
      <c r="E559">
        <v>28672</v>
      </c>
      <c r="F559">
        <v>4</v>
      </c>
      <c r="G559">
        <v>19</v>
      </c>
      <c r="H559">
        <v>3578.27</v>
      </c>
      <c r="I559">
        <v>2171.2941999999998</v>
      </c>
      <c r="J559" s="16">
        <v>38663</v>
      </c>
      <c r="K559">
        <v>67987.13</v>
      </c>
      <c r="L559">
        <v>41254.589800000002</v>
      </c>
      <c r="M559">
        <v>26732.540199999999</v>
      </c>
    </row>
    <row r="560" spans="1:13" x14ac:dyDescent="0.25">
      <c r="A560">
        <v>314</v>
      </c>
      <c r="B560">
        <v>20051105</v>
      </c>
      <c r="C560">
        <v>20051117</v>
      </c>
      <c r="D560">
        <v>20051112</v>
      </c>
      <c r="E560">
        <v>28761</v>
      </c>
      <c r="F560">
        <v>4</v>
      </c>
      <c r="G560">
        <v>20</v>
      </c>
      <c r="H560">
        <v>3578.27</v>
      </c>
      <c r="I560">
        <v>2171.2941999999998</v>
      </c>
      <c r="J560" s="16">
        <v>38661</v>
      </c>
      <c r="K560">
        <v>71565.399999999994</v>
      </c>
      <c r="L560">
        <v>43425.883999999998</v>
      </c>
      <c r="M560">
        <v>28139.516</v>
      </c>
    </row>
    <row r="561" spans="1:13" x14ac:dyDescent="0.25">
      <c r="A561">
        <v>314</v>
      </c>
      <c r="B561">
        <v>20051206</v>
      </c>
      <c r="C561">
        <v>20051218</v>
      </c>
      <c r="D561">
        <v>20051213</v>
      </c>
      <c r="E561">
        <v>28857</v>
      </c>
      <c r="F561">
        <v>4</v>
      </c>
      <c r="G561">
        <v>16</v>
      </c>
      <c r="H561">
        <v>3578.27</v>
      </c>
      <c r="I561">
        <v>2171.2941999999998</v>
      </c>
      <c r="J561" s="16">
        <v>38692</v>
      </c>
      <c r="K561">
        <v>57252.32</v>
      </c>
      <c r="L561">
        <v>34740.707199999997</v>
      </c>
      <c r="M561">
        <v>22511.612799999999</v>
      </c>
    </row>
    <row r="562" spans="1:13" x14ac:dyDescent="0.25">
      <c r="A562">
        <v>314</v>
      </c>
      <c r="B562">
        <v>20051202</v>
      </c>
      <c r="C562">
        <v>20051214</v>
      </c>
      <c r="D562">
        <v>20051209</v>
      </c>
      <c r="E562">
        <v>28988</v>
      </c>
      <c r="F562">
        <v>4</v>
      </c>
      <c r="G562">
        <v>15</v>
      </c>
      <c r="H562">
        <v>3578.27</v>
      </c>
      <c r="I562">
        <v>2171.2941999999998</v>
      </c>
      <c r="J562" s="16">
        <v>38688</v>
      </c>
      <c r="K562">
        <v>53674.05</v>
      </c>
      <c r="L562">
        <v>32569.413</v>
      </c>
      <c r="M562">
        <v>21104.636999999999</v>
      </c>
    </row>
    <row r="563" spans="1:13" x14ac:dyDescent="0.25">
      <c r="A563">
        <v>314</v>
      </c>
      <c r="B563">
        <v>20051224</v>
      </c>
      <c r="C563">
        <v>20060105</v>
      </c>
      <c r="D563">
        <v>20051231</v>
      </c>
      <c r="E563">
        <v>29008</v>
      </c>
      <c r="F563">
        <v>4</v>
      </c>
      <c r="G563">
        <v>5</v>
      </c>
      <c r="H563">
        <v>3578.27</v>
      </c>
      <c r="I563">
        <v>2171.2941999999998</v>
      </c>
      <c r="J563" s="16">
        <v>38710</v>
      </c>
      <c r="K563">
        <v>17891.349999999999</v>
      </c>
      <c r="L563">
        <v>10856.471</v>
      </c>
      <c r="M563">
        <v>7034.8789999999999</v>
      </c>
    </row>
    <row r="564" spans="1:13" x14ac:dyDescent="0.25">
      <c r="A564">
        <v>314</v>
      </c>
      <c r="B564">
        <v>20051201</v>
      </c>
      <c r="C564">
        <v>20051213</v>
      </c>
      <c r="D564">
        <v>20051208</v>
      </c>
      <c r="E564">
        <v>29011</v>
      </c>
      <c r="F564">
        <v>4</v>
      </c>
      <c r="G564">
        <v>3</v>
      </c>
      <c r="H564">
        <v>3578.27</v>
      </c>
      <c r="I564">
        <v>2171.2941999999998</v>
      </c>
      <c r="J564" s="16">
        <v>38687</v>
      </c>
      <c r="K564">
        <v>10734.81</v>
      </c>
      <c r="L564">
        <v>6513.8825999999999</v>
      </c>
      <c r="M564">
        <v>4220.9273999999996</v>
      </c>
    </row>
    <row r="565" spans="1:13" x14ac:dyDescent="0.25">
      <c r="A565">
        <v>314</v>
      </c>
      <c r="B565">
        <v>20051215</v>
      </c>
      <c r="C565">
        <v>20051227</v>
      </c>
      <c r="D565">
        <v>20051222</v>
      </c>
      <c r="E565">
        <v>29032</v>
      </c>
      <c r="F565">
        <v>4</v>
      </c>
      <c r="G565">
        <v>5</v>
      </c>
      <c r="H565">
        <v>3578.27</v>
      </c>
      <c r="I565">
        <v>2171.2941999999998</v>
      </c>
      <c r="J565" s="16">
        <v>38701</v>
      </c>
      <c r="K565">
        <v>17891.349999999999</v>
      </c>
      <c r="L565">
        <v>10856.471</v>
      </c>
      <c r="M565">
        <v>7034.8789999999999</v>
      </c>
    </row>
    <row r="566" spans="1:13" x14ac:dyDescent="0.25">
      <c r="A566">
        <v>314</v>
      </c>
      <c r="B566">
        <v>20051227</v>
      </c>
      <c r="C566">
        <v>20060108</v>
      </c>
      <c r="D566">
        <v>20060103</v>
      </c>
      <c r="E566">
        <v>29059</v>
      </c>
      <c r="F566">
        <v>4</v>
      </c>
      <c r="G566">
        <v>16</v>
      </c>
      <c r="H566">
        <v>3578.27</v>
      </c>
      <c r="I566">
        <v>2171.2941999999998</v>
      </c>
      <c r="J566" s="16">
        <v>38713</v>
      </c>
      <c r="K566">
        <v>57252.32</v>
      </c>
      <c r="L566">
        <v>34740.707199999997</v>
      </c>
      <c r="M566">
        <v>22511.612799999999</v>
      </c>
    </row>
    <row r="567" spans="1:13" x14ac:dyDescent="0.25">
      <c r="A567">
        <v>314</v>
      </c>
      <c r="B567">
        <v>20051227</v>
      </c>
      <c r="C567">
        <v>20060108</v>
      </c>
      <c r="D567">
        <v>20060103</v>
      </c>
      <c r="E567">
        <v>29106</v>
      </c>
      <c r="F567">
        <v>4</v>
      </c>
      <c r="G567">
        <v>16</v>
      </c>
      <c r="H567">
        <v>3578.27</v>
      </c>
      <c r="I567">
        <v>2171.2941999999998</v>
      </c>
      <c r="J567" s="16">
        <v>38713</v>
      </c>
      <c r="K567">
        <v>57252.32</v>
      </c>
      <c r="L567">
        <v>34740.707199999997</v>
      </c>
      <c r="M567">
        <v>22511.612799999999</v>
      </c>
    </row>
    <row r="568" spans="1:13" x14ac:dyDescent="0.25">
      <c r="A568">
        <v>314</v>
      </c>
      <c r="B568">
        <v>20051212</v>
      </c>
      <c r="C568">
        <v>20051224</v>
      </c>
      <c r="D568">
        <v>20051219</v>
      </c>
      <c r="E568">
        <v>29108</v>
      </c>
      <c r="F568">
        <v>4</v>
      </c>
      <c r="G568">
        <v>5</v>
      </c>
      <c r="H568">
        <v>3578.27</v>
      </c>
      <c r="I568">
        <v>2171.2941999999998</v>
      </c>
      <c r="J568" s="16">
        <v>38698</v>
      </c>
      <c r="K568">
        <v>17891.349999999999</v>
      </c>
      <c r="L568">
        <v>10856.471</v>
      </c>
      <c r="M568">
        <v>7034.8789999999999</v>
      </c>
    </row>
    <row r="569" spans="1:13" x14ac:dyDescent="0.25">
      <c r="A569">
        <v>314</v>
      </c>
      <c r="B569">
        <v>20051207</v>
      </c>
      <c r="C569">
        <v>20051219</v>
      </c>
      <c r="D569">
        <v>20051214</v>
      </c>
      <c r="E569">
        <v>29139</v>
      </c>
      <c r="F569">
        <v>4</v>
      </c>
      <c r="G569">
        <v>3</v>
      </c>
      <c r="H569">
        <v>3578.27</v>
      </c>
      <c r="I569">
        <v>2171.2941999999998</v>
      </c>
      <c r="J569" s="16">
        <v>38693</v>
      </c>
      <c r="K569">
        <v>10734.81</v>
      </c>
      <c r="L569">
        <v>6513.8825999999999</v>
      </c>
      <c r="M569">
        <v>4220.9273999999996</v>
      </c>
    </row>
    <row r="570" spans="1:13" x14ac:dyDescent="0.25">
      <c r="A570">
        <v>312</v>
      </c>
      <c r="B570">
        <v>20050706</v>
      </c>
      <c r="C570">
        <v>20050718</v>
      </c>
      <c r="D570">
        <v>20050713</v>
      </c>
      <c r="E570">
        <v>27612</v>
      </c>
      <c r="F570">
        <v>4</v>
      </c>
      <c r="G570">
        <v>8</v>
      </c>
      <c r="H570">
        <v>3578.27</v>
      </c>
      <c r="I570">
        <v>2171.2941999999998</v>
      </c>
      <c r="J570" s="16">
        <v>38539</v>
      </c>
      <c r="K570">
        <v>28626.16</v>
      </c>
      <c r="L570">
        <v>17370.353599999999</v>
      </c>
      <c r="M570">
        <v>11255.806399999999</v>
      </c>
    </row>
    <row r="571" spans="1:13" x14ac:dyDescent="0.25">
      <c r="A571">
        <v>312</v>
      </c>
      <c r="B571">
        <v>20050723</v>
      </c>
      <c r="C571">
        <v>20050804</v>
      </c>
      <c r="D571">
        <v>20050730</v>
      </c>
      <c r="E571">
        <v>27615</v>
      </c>
      <c r="F571">
        <v>4</v>
      </c>
      <c r="G571">
        <v>8</v>
      </c>
      <c r="H571">
        <v>3578.27</v>
      </c>
      <c r="I571">
        <v>2171.2941999999998</v>
      </c>
      <c r="J571" s="16">
        <v>38556</v>
      </c>
      <c r="K571">
        <v>28626.16</v>
      </c>
      <c r="L571">
        <v>17370.353599999999</v>
      </c>
      <c r="M571">
        <v>11255.806399999999</v>
      </c>
    </row>
    <row r="572" spans="1:13" x14ac:dyDescent="0.25">
      <c r="A572">
        <v>312</v>
      </c>
      <c r="B572">
        <v>20050703</v>
      </c>
      <c r="C572">
        <v>20050715</v>
      </c>
      <c r="D572">
        <v>20050710</v>
      </c>
      <c r="E572">
        <v>27616</v>
      </c>
      <c r="F572">
        <v>4</v>
      </c>
      <c r="G572">
        <v>10</v>
      </c>
      <c r="H572">
        <v>3578.27</v>
      </c>
      <c r="I572">
        <v>2171.2941999999998</v>
      </c>
      <c r="J572" s="16">
        <v>38536</v>
      </c>
      <c r="K572">
        <v>35782.699999999997</v>
      </c>
      <c r="L572">
        <v>21712.941999999999</v>
      </c>
      <c r="M572">
        <v>14069.758</v>
      </c>
    </row>
    <row r="573" spans="1:13" x14ac:dyDescent="0.25">
      <c r="A573">
        <v>312</v>
      </c>
      <c r="B573">
        <v>20050703</v>
      </c>
      <c r="C573">
        <v>20050715</v>
      </c>
      <c r="D573">
        <v>20050710</v>
      </c>
      <c r="E573">
        <v>27621</v>
      </c>
      <c r="F573">
        <v>4</v>
      </c>
      <c r="G573">
        <v>10</v>
      </c>
      <c r="H573">
        <v>3578.27</v>
      </c>
      <c r="I573">
        <v>2171.2941999999998</v>
      </c>
      <c r="J573" s="16">
        <v>38536</v>
      </c>
      <c r="K573">
        <v>35782.699999999997</v>
      </c>
      <c r="L573">
        <v>21712.941999999999</v>
      </c>
      <c r="M573">
        <v>14069.758</v>
      </c>
    </row>
    <row r="574" spans="1:13" x14ac:dyDescent="0.25">
      <c r="A574">
        <v>312</v>
      </c>
      <c r="B574">
        <v>20050728</v>
      </c>
      <c r="C574">
        <v>20050809</v>
      </c>
      <c r="D574">
        <v>20050804</v>
      </c>
      <c r="E574">
        <v>27651</v>
      </c>
      <c r="F574">
        <v>4</v>
      </c>
      <c r="G574">
        <v>3</v>
      </c>
      <c r="H574">
        <v>3578.27</v>
      </c>
      <c r="I574">
        <v>2171.2941999999998</v>
      </c>
      <c r="J574" s="16">
        <v>38561</v>
      </c>
      <c r="K574">
        <v>10734.81</v>
      </c>
      <c r="L574">
        <v>6513.8825999999999</v>
      </c>
      <c r="M574">
        <v>4220.9273999999996</v>
      </c>
    </row>
    <row r="575" spans="1:13" x14ac:dyDescent="0.25">
      <c r="A575">
        <v>312</v>
      </c>
      <c r="B575">
        <v>20050727</v>
      </c>
      <c r="C575">
        <v>20050808</v>
      </c>
      <c r="D575">
        <v>20050803</v>
      </c>
      <c r="E575">
        <v>27662</v>
      </c>
      <c r="F575">
        <v>4</v>
      </c>
      <c r="G575">
        <v>3</v>
      </c>
      <c r="H575">
        <v>3578.27</v>
      </c>
      <c r="I575">
        <v>2171.2941999999998</v>
      </c>
      <c r="J575" s="16">
        <v>38560</v>
      </c>
      <c r="K575">
        <v>10734.81</v>
      </c>
      <c r="L575">
        <v>6513.8825999999999</v>
      </c>
      <c r="M575">
        <v>4220.9273999999996</v>
      </c>
    </row>
    <row r="576" spans="1:13" x14ac:dyDescent="0.25">
      <c r="A576">
        <v>312</v>
      </c>
      <c r="B576">
        <v>20050802</v>
      </c>
      <c r="C576">
        <v>20050814</v>
      </c>
      <c r="D576">
        <v>20050809</v>
      </c>
      <c r="E576">
        <v>28018</v>
      </c>
      <c r="F576">
        <v>4</v>
      </c>
      <c r="G576">
        <v>8</v>
      </c>
      <c r="H576">
        <v>3578.27</v>
      </c>
      <c r="I576">
        <v>2171.2941999999998</v>
      </c>
      <c r="J576" s="16">
        <v>38566</v>
      </c>
      <c r="K576">
        <v>28626.16</v>
      </c>
      <c r="L576">
        <v>17370.353599999999</v>
      </c>
      <c r="M576">
        <v>11255.806399999999</v>
      </c>
    </row>
    <row r="577" spans="1:13" x14ac:dyDescent="0.25">
      <c r="A577">
        <v>312</v>
      </c>
      <c r="B577">
        <v>20050804</v>
      </c>
      <c r="C577">
        <v>20050816</v>
      </c>
      <c r="D577">
        <v>20050811</v>
      </c>
      <c r="E577">
        <v>28038</v>
      </c>
      <c r="F577">
        <v>4</v>
      </c>
      <c r="G577">
        <v>12</v>
      </c>
      <c r="H577">
        <v>3578.27</v>
      </c>
      <c r="I577">
        <v>2171.2941999999998</v>
      </c>
      <c r="J577" s="16">
        <v>38568</v>
      </c>
      <c r="K577">
        <v>42939.24</v>
      </c>
      <c r="L577">
        <v>26055.5304</v>
      </c>
      <c r="M577">
        <v>16883.709599999998</v>
      </c>
    </row>
    <row r="578" spans="1:13" x14ac:dyDescent="0.25">
      <c r="A578">
        <v>312</v>
      </c>
      <c r="B578">
        <v>20050812</v>
      </c>
      <c r="C578">
        <v>20050824</v>
      </c>
      <c r="D578">
        <v>20050819</v>
      </c>
      <c r="E578">
        <v>28039</v>
      </c>
      <c r="F578">
        <v>4</v>
      </c>
      <c r="G578">
        <v>3</v>
      </c>
      <c r="H578">
        <v>3578.27</v>
      </c>
      <c r="I578">
        <v>2171.2941999999998</v>
      </c>
      <c r="J578" s="16">
        <v>38576</v>
      </c>
      <c r="K578">
        <v>10734.81</v>
      </c>
      <c r="L578">
        <v>6513.8825999999999</v>
      </c>
      <c r="M578">
        <v>4220.9273999999996</v>
      </c>
    </row>
    <row r="579" spans="1:13" x14ac:dyDescent="0.25">
      <c r="A579">
        <v>312</v>
      </c>
      <c r="B579">
        <v>20050810</v>
      </c>
      <c r="C579">
        <v>20050822</v>
      </c>
      <c r="D579">
        <v>20050817</v>
      </c>
      <c r="E579">
        <v>28076</v>
      </c>
      <c r="F579">
        <v>4</v>
      </c>
      <c r="G579">
        <v>13</v>
      </c>
      <c r="H579">
        <v>3578.27</v>
      </c>
      <c r="I579">
        <v>2171.2941999999998</v>
      </c>
      <c r="J579" s="16">
        <v>38574</v>
      </c>
      <c r="K579">
        <v>46517.51</v>
      </c>
      <c r="L579">
        <v>28226.8246</v>
      </c>
      <c r="M579">
        <v>18290.685399999998</v>
      </c>
    </row>
    <row r="580" spans="1:13" x14ac:dyDescent="0.25">
      <c r="A580">
        <v>312</v>
      </c>
      <c r="B580">
        <v>20050815</v>
      </c>
      <c r="C580">
        <v>20050827</v>
      </c>
      <c r="D580">
        <v>20050822</v>
      </c>
      <c r="E580">
        <v>28083</v>
      </c>
      <c r="F580">
        <v>4</v>
      </c>
      <c r="G580">
        <v>1</v>
      </c>
      <c r="H580">
        <v>3578.27</v>
      </c>
      <c r="I580">
        <v>2171.2941999999998</v>
      </c>
      <c r="J580" s="16">
        <v>38579</v>
      </c>
      <c r="K580">
        <v>3578.27</v>
      </c>
      <c r="L580">
        <v>2171.2941999999998</v>
      </c>
      <c r="M580">
        <v>1406.9757999999999</v>
      </c>
    </row>
    <row r="581" spans="1:13" x14ac:dyDescent="0.25">
      <c r="A581">
        <v>312</v>
      </c>
      <c r="B581">
        <v>20050915</v>
      </c>
      <c r="C581">
        <v>20050927</v>
      </c>
      <c r="D581">
        <v>20050922</v>
      </c>
      <c r="E581">
        <v>28096</v>
      </c>
      <c r="F581">
        <v>4</v>
      </c>
      <c r="G581">
        <v>1</v>
      </c>
      <c r="H581">
        <v>3578.27</v>
      </c>
      <c r="I581">
        <v>2171.2941999999998</v>
      </c>
      <c r="J581" s="16">
        <v>38610</v>
      </c>
      <c r="K581">
        <v>3578.27</v>
      </c>
      <c r="L581">
        <v>2171.2941999999998</v>
      </c>
      <c r="M581">
        <v>1406.9757999999999</v>
      </c>
    </row>
    <row r="582" spans="1:13" x14ac:dyDescent="0.25">
      <c r="A582">
        <v>312</v>
      </c>
      <c r="B582">
        <v>20050909</v>
      </c>
      <c r="C582">
        <v>20050921</v>
      </c>
      <c r="D582">
        <v>20050916</v>
      </c>
      <c r="E582">
        <v>28097</v>
      </c>
      <c r="F582">
        <v>4</v>
      </c>
      <c r="G582">
        <v>18</v>
      </c>
      <c r="H582">
        <v>3578.27</v>
      </c>
      <c r="I582">
        <v>2171.2941999999998</v>
      </c>
      <c r="J582" s="16">
        <v>38604</v>
      </c>
      <c r="K582">
        <v>64408.86</v>
      </c>
      <c r="L582">
        <v>39083.295599999998</v>
      </c>
      <c r="M582">
        <v>25325.564399999999</v>
      </c>
    </row>
    <row r="583" spans="1:13" x14ac:dyDescent="0.25">
      <c r="A583">
        <v>312</v>
      </c>
      <c r="B583">
        <v>20050916</v>
      </c>
      <c r="C583">
        <v>20050928</v>
      </c>
      <c r="D583">
        <v>20050923</v>
      </c>
      <c r="E583">
        <v>28149</v>
      </c>
      <c r="F583">
        <v>4</v>
      </c>
      <c r="G583">
        <v>1</v>
      </c>
      <c r="H583">
        <v>3578.27</v>
      </c>
      <c r="I583">
        <v>2171.2941999999998</v>
      </c>
      <c r="J583" s="16">
        <v>38611</v>
      </c>
      <c r="K583">
        <v>3578.27</v>
      </c>
      <c r="L583">
        <v>2171.2941999999998</v>
      </c>
      <c r="M583">
        <v>1406.9757999999999</v>
      </c>
    </row>
    <row r="584" spans="1:13" x14ac:dyDescent="0.25">
      <c r="A584">
        <v>312</v>
      </c>
      <c r="B584">
        <v>20050914</v>
      </c>
      <c r="C584">
        <v>20050926</v>
      </c>
      <c r="D584">
        <v>20050921</v>
      </c>
      <c r="E584">
        <v>28164</v>
      </c>
      <c r="F584">
        <v>4</v>
      </c>
      <c r="G584">
        <v>3</v>
      </c>
      <c r="H584">
        <v>3578.27</v>
      </c>
      <c r="I584">
        <v>2171.2941999999998</v>
      </c>
      <c r="J584" s="16">
        <v>38609</v>
      </c>
      <c r="K584">
        <v>10734.81</v>
      </c>
      <c r="L584">
        <v>6513.8825999999999</v>
      </c>
      <c r="M584">
        <v>4220.9273999999996</v>
      </c>
    </row>
    <row r="585" spans="1:13" x14ac:dyDescent="0.25">
      <c r="A585">
        <v>312</v>
      </c>
      <c r="B585">
        <v>20050925</v>
      </c>
      <c r="C585">
        <v>20051007</v>
      </c>
      <c r="D585">
        <v>20051002</v>
      </c>
      <c r="E585">
        <v>28167</v>
      </c>
      <c r="F585">
        <v>4</v>
      </c>
      <c r="G585">
        <v>7</v>
      </c>
      <c r="H585">
        <v>3578.27</v>
      </c>
      <c r="I585">
        <v>2171.2941999999998</v>
      </c>
      <c r="J585" s="16">
        <v>38620</v>
      </c>
      <c r="K585">
        <v>25047.89</v>
      </c>
      <c r="L585">
        <v>15199.0594</v>
      </c>
      <c r="M585">
        <v>9848.8305999999993</v>
      </c>
    </row>
    <row r="586" spans="1:13" x14ac:dyDescent="0.25">
      <c r="A586">
        <v>312</v>
      </c>
      <c r="B586">
        <v>20050904</v>
      </c>
      <c r="C586">
        <v>20050916</v>
      </c>
      <c r="D586">
        <v>20050911</v>
      </c>
      <c r="E586">
        <v>28168</v>
      </c>
      <c r="F586">
        <v>4</v>
      </c>
      <c r="G586">
        <v>6</v>
      </c>
      <c r="H586">
        <v>3578.27</v>
      </c>
      <c r="I586">
        <v>2171.2941999999998</v>
      </c>
      <c r="J586" s="16">
        <v>38599</v>
      </c>
      <c r="K586">
        <v>21469.62</v>
      </c>
      <c r="L586">
        <v>13027.7652</v>
      </c>
      <c r="M586">
        <v>8441.8547999999992</v>
      </c>
    </row>
    <row r="587" spans="1:13" x14ac:dyDescent="0.25">
      <c r="A587">
        <v>312</v>
      </c>
      <c r="B587">
        <v>20050918</v>
      </c>
      <c r="C587">
        <v>20050930</v>
      </c>
      <c r="D587">
        <v>20050925</v>
      </c>
      <c r="E587">
        <v>28170</v>
      </c>
      <c r="F587">
        <v>4</v>
      </c>
      <c r="G587">
        <v>12</v>
      </c>
      <c r="H587">
        <v>3578.27</v>
      </c>
      <c r="I587">
        <v>2171.2941999999998</v>
      </c>
      <c r="J587" s="16">
        <v>38613</v>
      </c>
      <c r="K587">
        <v>42939.24</v>
      </c>
      <c r="L587">
        <v>26055.5304</v>
      </c>
      <c r="M587">
        <v>16883.709599999998</v>
      </c>
    </row>
    <row r="588" spans="1:13" x14ac:dyDescent="0.25">
      <c r="A588">
        <v>312</v>
      </c>
      <c r="B588">
        <v>20050922</v>
      </c>
      <c r="C588">
        <v>20051004</v>
      </c>
      <c r="D588">
        <v>20050929</v>
      </c>
      <c r="E588">
        <v>28184</v>
      </c>
      <c r="F588">
        <v>4</v>
      </c>
      <c r="G588">
        <v>4</v>
      </c>
      <c r="H588">
        <v>3578.27</v>
      </c>
      <c r="I588">
        <v>2171.2941999999998</v>
      </c>
      <c r="J588" s="16">
        <v>38617</v>
      </c>
      <c r="K588">
        <v>14313.08</v>
      </c>
      <c r="L588">
        <v>8685.1767999999993</v>
      </c>
      <c r="M588">
        <v>5627.9031999999997</v>
      </c>
    </row>
    <row r="589" spans="1:13" x14ac:dyDescent="0.25">
      <c r="A589">
        <v>312</v>
      </c>
      <c r="B589">
        <v>20051003</v>
      </c>
      <c r="C589">
        <v>20051015</v>
      </c>
      <c r="D589">
        <v>20051010</v>
      </c>
      <c r="E589">
        <v>28199</v>
      </c>
      <c r="F589">
        <v>4</v>
      </c>
      <c r="G589">
        <v>1</v>
      </c>
      <c r="H589">
        <v>3578.27</v>
      </c>
      <c r="I589">
        <v>2171.2941999999998</v>
      </c>
      <c r="J589" s="16">
        <v>38628</v>
      </c>
      <c r="K589">
        <v>3578.27</v>
      </c>
      <c r="L589">
        <v>2171.2941999999998</v>
      </c>
      <c r="M589">
        <v>1406.9757999999999</v>
      </c>
    </row>
    <row r="590" spans="1:13" x14ac:dyDescent="0.25">
      <c r="A590">
        <v>312</v>
      </c>
      <c r="B590">
        <v>20051008</v>
      </c>
      <c r="C590">
        <v>20051020</v>
      </c>
      <c r="D590">
        <v>20051015</v>
      </c>
      <c r="E590">
        <v>28244</v>
      </c>
      <c r="F590">
        <v>4</v>
      </c>
      <c r="G590">
        <v>7</v>
      </c>
      <c r="H590">
        <v>3578.27</v>
      </c>
      <c r="I590">
        <v>2171.2941999999998</v>
      </c>
      <c r="J590" s="16">
        <v>38633</v>
      </c>
      <c r="K590">
        <v>25047.89</v>
      </c>
      <c r="L590">
        <v>15199.0594</v>
      </c>
      <c r="M590">
        <v>9848.8305999999993</v>
      </c>
    </row>
    <row r="591" spans="1:13" x14ac:dyDescent="0.25">
      <c r="A591">
        <v>312</v>
      </c>
      <c r="B591">
        <v>20051027</v>
      </c>
      <c r="C591">
        <v>20051108</v>
      </c>
      <c r="D591">
        <v>20051103</v>
      </c>
      <c r="E591">
        <v>28293</v>
      </c>
      <c r="F591">
        <v>4</v>
      </c>
      <c r="G591">
        <v>12</v>
      </c>
      <c r="H591">
        <v>3578.27</v>
      </c>
      <c r="I591">
        <v>2171.2941999999998</v>
      </c>
      <c r="J591" s="16">
        <v>38652</v>
      </c>
      <c r="K591">
        <v>42939.24</v>
      </c>
      <c r="L591">
        <v>26055.5304</v>
      </c>
      <c r="M591">
        <v>16883.709599999998</v>
      </c>
    </row>
    <row r="592" spans="1:13" x14ac:dyDescent="0.25">
      <c r="A592">
        <v>312</v>
      </c>
      <c r="B592">
        <v>20051018</v>
      </c>
      <c r="C592">
        <v>20051030</v>
      </c>
      <c r="D592">
        <v>20051025</v>
      </c>
      <c r="E592">
        <v>28355</v>
      </c>
      <c r="F592">
        <v>4</v>
      </c>
      <c r="G592">
        <v>4</v>
      </c>
      <c r="H592">
        <v>3578.27</v>
      </c>
      <c r="I592">
        <v>2171.2941999999998</v>
      </c>
      <c r="J592" s="16">
        <v>38643</v>
      </c>
      <c r="K592">
        <v>14313.08</v>
      </c>
      <c r="L592">
        <v>8685.1767999999993</v>
      </c>
      <c r="M592">
        <v>5627.9031999999997</v>
      </c>
    </row>
    <row r="593" spans="1:13" x14ac:dyDescent="0.25">
      <c r="A593">
        <v>312</v>
      </c>
      <c r="B593">
        <v>20051017</v>
      </c>
      <c r="C593">
        <v>20051029</v>
      </c>
      <c r="D593">
        <v>20051024</v>
      </c>
      <c r="E593">
        <v>28584</v>
      </c>
      <c r="F593">
        <v>4</v>
      </c>
      <c r="G593">
        <v>11</v>
      </c>
      <c r="H593">
        <v>3578.27</v>
      </c>
      <c r="I593">
        <v>2171.2941999999998</v>
      </c>
      <c r="J593" s="16">
        <v>38642</v>
      </c>
      <c r="K593">
        <v>39360.97</v>
      </c>
      <c r="L593">
        <v>23884.236199999999</v>
      </c>
      <c r="M593">
        <v>15476.7338</v>
      </c>
    </row>
    <row r="594" spans="1:13" x14ac:dyDescent="0.25">
      <c r="A594">
        <v>312</v>
      </c>
      <c r="B594">
        <v>20051012</v>
      </c>
      <c r="C594">
        <v>20051024</v>
      </c>
      <c r="D594">
        <v>20051019</v>
      </c>
      <c r="E594">
        <v>28587</v>
      </c>
      <c r="F594">
        <v>4</v>
      </c>
      <c r="G594">
        <v>18</v>
      </c>
      <c r="H594">
        <v>3578.27</v>
      </c>
      <c r="I594">
        <v>2171.2941999999998</v>
      </c>
      <c r="J594" s="16">
        <v>38637</v>
      </c>
      <c r="K594">
        <v>64408.86</v>
      </c>
      <c r="L594">
        <v>39083.295599999998</v>
      </c>
      <c r="M594">
        <v>25325.564399999999</v>
      </c>
    </row>
    <row r="595" spans="1:13" x14ac:dyDescent="0.25">
      <c r="A595">
        <v>312</v>
      </c>
      <c r="B595">
        <v>20051014</v>
      </c>
      <c r="C595">
        <v>20051026</v>
      </c>
      <c r="D595">
        <v>20051021</v>
      </c>
      <c r="E595">
        <v>28588</v>
      </c>
      <c r="F595">
        <v>4</v>
      </c>
      <c r="G595">
        <v>1</v>
      </c>
      <c r="H595">
        <v>3578.27</v>
      </c>
      <c r="I595">
        <v>2171.2941999999998</v>
      </c>
      <c r="J595" s="16">
        <v>38639</v>
      </c>
      <c r="K595">
        <v>3578.27</v>
      </c>
      <c r="L595">
        <v>2171.2941999999998</v>
      </c>
      <c r="M595">
        <v>1406.9757999999999</v>
      </c>
    </row>
    <row r="596" spans="1:13" x14ac:dyDescent="0.25">
      <c r="A596">
        <v>312</v>
      </c>
      <c r="B596">
        <v>20051108</v>
      </c>
      <c r="C596">
        <v>20051120</v>
      </c>
      <c r="D596">
        <v>20051115</v>
      </c>
      <c r="E596">
        <v>28650</v>
      </c>
      <c r="F596">
        <v>4</v>
      </c>
      <c r="G596">
        <v>1</v>
      </c>
      <c r="H596">
        <v>3578.27</v>
      </c>
      <c r="I596">
        <v>2171.2941999999998</v>
      </c>
      <c r="J596" s="16">
        <v>38664</v>
      </c>
      <c r="K596">
        <v>3578.27</v>
      </c>
      <c r="L596">
        <v>2171.2941999999998</v>
      </c>
      <c r="M596">
        <v>1406.9757999999999</v>
      </c>
    </row>
    <row r="597" spans="1:13" x14ac:dyDescent="0.25">
      <c r="A597">
        <v>312</v>
      </c>
      <c r="B597">
        <v>20051102</v>
      </c>
      <c r="C597">
        <v>20051114</v>
      </c>
      <c r="D597">
        <v>20051109</v>
      </c>
      <c r="E597">
        <v>28662</v>
      </c>
      <c r="F597">
        <v>4</v>
      </c>
      <c r="G597">
        <v>7</v>
      </c>
      <c r="H597">
        <v>3578.27</v>
      </c>
      <c r="I597">
        <v>2171.2941999999998</v>
      </c>
      <c r="J597" s="16">
        <v>38658</v>
      </c>
      <c r="K597">
        <v>25047.89</v>
      </c>
      <c r="L597">
        <v>15199.0594</v>
      </c>
      <c r="M597">
        <v>9848.8305999999993</v>
      </c>
    </row>
    <row r="598" spans="1:13" x14ac:dyDescent="0.25">
      <c r="A598">
        <v>312</v>
      </c>
      <c r="B598">
        <v>20051111</v>
      </c>
      <c r="C598">
        <v>20051123</v>
      </c>
      <c r="D598">
        <v>20051118</v>
      </c>
      <c r="E598">
        <v>28765</v>
      </c>
      <c r="F598">
        <v>4</v>
      </c>
      <c r="G598">
        <v>2</v>
      </c>
      <c r="H598">
        <v>3578.27</v>
      </c>
      <c r="I598">
        <v>2171.2941999999998</v>
      </c>
      <c r="J598" s="16">
        <v>38667</v>
      </c>
      <c r="K598">
        <v>7156.54</v>
      </c>
      <c r="L598">
        <v>4342.5883999999996</v>
      </c>
      <c r="M598">
        <v>2813.9515999999999</v>
      </c>
    </row>
    <row r="599" spans="1:13" x14ac:dyDescent="0.25">
      <c r="A599">
        <v>312</v>
      </c>
      <c r="B599">
        <v>20051119</v>
      </c>
      <c r="C599">
        <v>20051201</v>
      </c>
      <c r="D599">
        <v>20051126</v>
      </c>
      <c r="E599">
        <v>28799</v>
      </c>
      <c r="F599">
        <v>4</v>
      </c>
      <c r="G599">
        <v>20</v>
      </c>
      <c r="H599">
        <v>3578.27</v>
      </c>
      <c r="I599">
        <v>2171.2941999999998</v>
      </c>
      <c r="J599" s="16">
        <v>38675</v>
      </c>
      <c r="K599">
        <v>71565.399999999994</v>
      </c>
      <c r="L599">
        <v>43425.883999999998</v>
      </c>
      <c r="M599">
        <v>28139.516</v>
      </c>
    </row>
    <row r="600" spans="1:13" x14ac:dyDescent="0.25">
      <c r="A600">
        <v>312</v>
      </c>
      <c r="B600">
        <v>20051210</v>
      </c>
      <c r="C600">
        <v>20051222</v>
      </c>
      <c r="D600">
        <v>20051217</v>
      </c>
      <c r="E600">
        <v>28828</v>
      </c>
      <c r="F600">
        <v>4</v>
      </c>
      <c r="G600">
        <v>6</v>
      </c>
      <c r="H600">
        <v>3578.27</v>
      </c>
      <c r="I600">
        <v>2171.2941999999998</v>
      </c>
      <c r="J600" s="16">
        <v>38696</v>
      </c>
      <c r="K600">
        <v>21469.62</v>
      </c>
      <c r="L600">
        <v>13027.7652</v>
      </c>
      <c r="M600">
        <v>8441.8547999999992</v>
      </c>
    </row>
    <row r="601" spans="1:13" x14ac:dyDescent="0.25">
      <c r="A601">
        <v>312</v>
      </c>
      <c r="B601">
        <v>20051227</v>
      </c>
      <c r="C601">
        <v>20060108</v>
      </c>
      <c r="D601">
        <v>20060103</v>
      </c>
      <c r="E601">
        <v>28844</v>
      </c>
      <c r="F601">
        <v>4</v>
      </c>
      <c r="G601">
        <v>7</v>
      </c>
      <c r="H601">
        <v>3578.27</v>
      </c>
      <c r="I601">
        <v>2171.2941999999998</v>
      </c>
      <c r="J601" s="16">
        <v>38713</v>
      </c>
      <c r="K601">
        <v>25047.89</v>
      </c>
      <c r="L601">
        <v>15199.0594</v>
      </c>
      <c r="M601">
        <v>9848.8305999999993</v>
      </c>
    </row>
    <row r="602" spans="1:13" x14ac:dyDescent="0.25">
      <c r="A602">
        <v>312</v>
      </c>
      <c r="B602">
        <v>20051204</v>
      </c>
      <c r="C602">
        <v>20051216</v>
      </c>
      <c r="D602">
        <v>20051211</v>
      </c>
      <c r="E602">
        <v>28997</v>
      </c>
      <c r="F602">
        <v>4</v>
      </c>
      <c r="G602">
        <v>4</v>
      </c>
      <c r="H602">
        <v>3578.27</v>
      </c>
      <c r="I602">
        <v>2171.2941999999998</v>
      </c>
      <c r="J602" s="16">
        <v>38690</v>
      </c>
      <c r="K602">
        <v>14313.08</v>
      </c>
      <c r="L602">
        <v>8685.1767999999993</v>
      </c>
      <c r="M602">
        <v>5627.9031999999997</v>
      </c>
    </row>
    <row r="603" spans="1:13" x14ac:dyDescent="0.25">
      <c r="A603">
        <v>312</v>
      </c>
      <c r="B603">
        <v>20051221</v>
      </c>
      <c r="C603">
        <v>20060102</v>
      </c>
      <c r="D603">
        <v>20051228</v>
      </c>
      <c r="E603">
        <v>29019</v>
      </c>
      <c r="F603">
        <v>4</v>
      </c>
      <c r="G603">
        <v>12</v>
      </c>
      <c r="H603">
        <v>3578.27</v>
      </c>
      <c r="I603">
        <v>2171.2941999999998</v>
      </c>
      <c r="J603" s="16">
        <v>38707</v>
      </c>
      <c r="K603">
        <v>42939.24</v>
      </c>
      <c r="L603">
        <v>26055.5304</v>
      </c>
      <c r="M603">
        <v>16883.709599999998</v>
      </c>
    </row>
    <row r="604" spans="1:13" x14ac:dyDescent="0.25">
      <c r="A604">
        <v>312</v>
      </c>
      <c r="B604">
        <v>20051211</v>
      </c>
      <c r="C604">
        <v>20051223</v>
      </c>
      <c r="D604">
        <v>20051218</v>
      </c>
      <c r="E604">
        <v>29056</v>
      </c>
      <c r="F604">
        <v>4</v>
      </c>
      <c r="G604">
        <v>9</v>
      </c>
      <c r="H604">
        <v>3578.27</v>
      </c>
      <c r="I604">
        <v>2171.2941999999998</v>
      </c>
      <c r="J604" s="16">
        <v>38697</v>
      </c>
      <c r="K604">
        <v>32204.43</v>
      </c>
      <c r="L604">
        <v>19541.647799999999</v>
      </c>
      <c r="M604">
        <v>12662.7822</v>
      </c>
    </row>
    <row r="605" spans="1:13" x14ac:dyDescent="0.25">
      <c r="A605">
        <v>312</v>
      </c>
      <c r="B605">
        <v>20051207</v>
      </c>
      <c r="C605">
        <v>20051219</v>
      </c>
      <c r="D605">
        <v>20051214</v>
      </c>
      <c r="E605">
        <v>29058</v>
      </c>
      <c r="F605">
        <v>4</v>
      </c>
      <c r="G605">
        <v>4</v>
      </c>
      <c r="H605">
        <v>3578.27</v>
      </c>
      <c r="I605">
        <v>2171.2941999999998</v>
      </c>
      <c r="J605" s="16">
        <v>38693</v>
      </c>
      <c r="K605">
        <v>14313.08</v>
      </c>
      <c r="L605">
        <v>8685.1767999999993</v>
      </c>
      <c r="M605">
        <v>5627.9031999999997</v>
      </c>
    </row>
    <row r="606" spans="1:13" x14ac:dyDescent="0.25">
      <c r="A606">
        <v>312</v>
      </c>
      <c r="B606">
        <v>20051218</v>
      </c>
      <c r="C606">
        <v>20051230</v>
      </c>
      <c r="D606">
        <v>20051225</v>
      </c>
      <c r="E606">
        <v>29110</v>
      </c>
      <c r="F606">
        <v>4</v>
      </c>
      <c r="G606">
        <v>11</v>
      </c>
      <c r="H606">
        <v>3578.27</v>
      </c>
      <c r="I606">
        <v>2171.2941999999998</v>
      </c>
      <c r="J606" s="16">
        <v>38704</v>
      </c>
      <c r="K606">
        <v>39360.97</v>
      </c>
      <c r="L606">
        <v>23884.236199999999</v>
      </c>
      <c r="M606">
        <v>15476.7338</v>
      </c>
    </row>
    <row r="607" spans="1:13" x14ac:dyDescent="0.25">
      <c r="A607">
        <v>312</v>
      </c>
      <c r="B607">
        <v>20051210</v>
      </c>
      <c r="C607">
        <v>20051222</v>
      </c>
      <c r="D607">
        <v>20051217</v>
      </c>
      <c r="E607">
        <v>29111</v>
      </c>
      <c r="F607">
        <v>4</v>
      </c>
      <c r="G607">
        <v>15</v>
      </c>
      <c r="H607">
        <v>3578.27</v>
      </c>
      <c r="I607">
        <v>2171.2941999999998</v>
      </c>
      <c r="J607" s="16">
        <v>38696</v>
      </c>
      <c r="K607">
        <v>53674.05</v>
      </c>
      <c r="L607">
        <v>32569.413</v>
      </c>
      <c r="M607">
        <v>21104.636999999999</v>
      </c>
    </row>
    <row r="608" spans="1:13" x14ac:dyDescent="0.25">
      <c r="A608">
        <v>312</v>
      </c>
      <c r="B608">
        <v>20051224</v>
      </c>
      <c r="C608">
        <v>20060105</v>
      </c>
      <c r="D608">
        <v>20051231</v>
      </c>
      <c r="E608">
        <v>29132</v>
      </c>
      <c r="F608">
        <v>4</v>
      </c>
      <c r="G608">
        <v>13</v>
      </c>
      <c r="H608">
        <v>3578.27</v>
      </c>
      <c r="I608">
        <v>2171.2941999999998</v>
      </c>
      <c r="J608" s="16">
        <v>38710</v>
      </c>
      <c r="K608">
        <v>46517.51</v>
      </c>
      <c r="L608">
        <v>28226.8246</v>
      </c>
      <c r="M608">
        <v>18290.685399999998</v>
      </c>
    </row>
    <row r="609" spans="1:13" x14ac:dyDescent="0.25">
      <c r="A609">
        <v>312</v>
      </c>
      <c r="B609">
        <v>20051231</v>
      </c>
      <c r="C609">
        <v>20060112</v>
      </c>
      <c r="D609">
        <v>20060107</v>
      </c>
      <c r="E609">
        <v>29138</v>
      </c>
      <c r="F609">
        <v>4</v>
      </c>
      <c r="G609">
        <v>2</v>
      </c>
      <c r="H609">
        <v>3578.27</v>
      </c>
      <c r="I609">
        <v>2171.2941999999998</v>
      </c>
      <c r="J609" s="16">
        <v>38717</v>
      </c>
      <c r="K609">
        <v>7156.54</v>
      </c>
      <c r="L609">
        <v>4342.5883999999996</v>
      </c>
      <c r="M609">
        <v>2813.9515999999999</v>
      </c>
    </row>
    <row r="610" spans="1:13" x14ac:dyDescent="0.25">
      <c r="A610">
        <v>312</v>
      </c>
      <c r="B610">
        <v>20050709</v>
      </c>
      <c r="C610">
        <v>20050721</v>
      </c>
      <c r="D610">
        <v>20050716</v>
      </c>
      <c r="E610">
        <v>27577</v>
      </c>
      <c r="F610">
        <v>1</v>
      </c>
      <c r="G610">
        <v>16</v>
      </c>
      <c r="H610">
        <v>3578.27</v>
      </c>
      <c r="I610">
        <v>2171.2941999999998</v>
      </c>
      <c r="J610" s="16">
        <v>38542</v>
      </c>
      <c r="K610">
        <v>57252.32</v>
      </c>
      <c r="L610">
        <v>34740.707199999997</v>
      </c>
      <c r="M610">
        <v>22511.612799999999</v>
      </c>
    </row>
    <row r="611" spans="1:13" x14ac:dyDescent="0.25">
      <c r="A611">
        <v>312</v>
      </c>
      <c r="B611">
        <v>20050710</v>
      </c>
      <c r="C611">
        <v>20050722</v>
      </c>
      <c r="D611">
        <v>20050717</v>
      </c>
      <c r="E611">
        <v>27604</v>
      </c>
      <c r="F611">
        <v>1</v>
      </c>
      <c r="G611">
        <v>1</v>
      </c>
      <c r="H611">
        <v>3578.27</v>
      </c>
      <c r="I611">
        <v>2171.2941999999998</v>
      </c>
      <c r="J611" s="16">
        <v>38543</v>
      </c>
      <c r="K611">
        <v>3578.27</v>
      </c>
      <c r="L611">
        <v>2171.2941999999998</v>
      </c>
      <c r="M611">
        <v>1406.9757999999999</v>
      </c>
    </row>
    <row r="612" spans="1:13" x14ac:dyDescent="0.25">
      <c r="A612">
        <v>310</v>
      </c>
      <c r="B612">
        <v>20050729</v>
      </c>
      <c r="C612">
        <v>20050810</v>
      </c>
      <c r="D612">
        <v>20050805</v>
      </c>
      <c r="E612">
        <v>27605</v>
      </c>
      <c r="F612">
        <v>1</v>
      </c>
      <c r="G612">
        <v>20</v>
      </c>
      <c r="H612">
        <v>3578.27</v>
      </c>
      <c r="I612">
        <v>2171.2941999999998</v>
      </c>
      <c r="J612" s="16">
        <v>38562</v>
      </c>
      <c r="K612">
        <v>71565.399999999994</v>
      </c>
      <c r="L612">
        <v>43425.883999999998</v>
      </c>
      <c r="M612">
        <v>28139.516</v>
      </c>
    </row>
    <row r="613" spans="1:13" x14ac:dyDescent="0.25">
      <c r="A613">
        <v>314</v>
      </c>
      <c r="B613">
        <v>20050704</v>
      </c>
      <c r="C613">
        <v>20050716</v>
      </c>
      <c r="D613">
        <v>20050711</v>
      </c>
      <c r="E613">
        <v>27606</v>
      </c>
      <c r="F613">
        <v>1</v>
      </c>
      <c r="G613">
        <v>9</v>
      </c>
      <c r="H613">
        <v>3578.27</v>
      </c>
      <c r="I613">
        <v>2171.2941999999998</v>
      </c>
      <c r="J613" s="16">
        <v>38537</v>
      </c>
      <c r="K613">
        <v>32204.43</v>
      </c>
      <c r="L613">
        <v>19541.647799999999</v>
      </c>
      <c r="M613">
        <v>12662.7822</v>
      </c>
    </row>
    <row r="614" spans="1:13" x14ac:dyDescent="0.25">
      <c r="A614">
        <v>312</v>
      </c>
      <c r="B614">
        <v>20050719</v>
      </c>
      <c r="C614">
        <v>20050731</v>
      </c>
      <c r="D614">
        <v>20050726</v>
      </c>
      <c r="E614">
        <v>27614</v>
      </c>
      <c r="F614">
        <v>1</v>
      </c>
      <c r="G614">
        <v>6</v>
      </c>
      <c r="H614">
        <v>3578.27</v>
      </c>
      <c r="I614">
        <v>2171.2941999999998</v>
      </c>
      <c r="J614" s="16">
        <v>38552</v>
      </c>
      <c r="K614">
        <v>21469.62</v>
      </c>
      <c r="L614">
        <v>13027.7652</v>
      </c>
      <c r="M614">
        <v>8441.8547999999992</v>
      </c>
    </row>
    <row r="615" spans="1:13" x14ac:dyDescent="0.25">
      <c r="A615">
        <v>312</v>
      </c>
      <c r="B615">
        <v>20050715</v>
      </c>
      <c r="C615">
        <v>20050727</v>
      </c>
      <c r="D615">
        <v>20050722</v>
      </c>
      <c r="E615">
        <v>27617</v>
      </c>
      <c r="F615">
        <v>1</v>
      </c>
      <c r="G615">
        <v>4</v>
      </c>
      <c r="H615">
        <v>3578.27</v>
      </c>
      <c r="I615">
        <v>2171.2941999999998</v>
      </c>
      <c r="J615" s="16">
        <v>38548</v>
      </c>
      <c r="K615">
        <v>14313.08</v>
      </c>
      <c r="L615">
        <v>8685.1767999999993</v>
      </c>
      <c r="M615">
        <v>5627.9031999999997</v>
      </c>
    </row>
    <row r="616" spans="1:13" x14ac:dyDescent="0.25">
      <c r="A616">
        <v>313</v>
      </c>
      <c r="B616">
        <v>20050714</v>
      </c>
      <c r="C616">
        <v>20050726</v>
      </c>
      <c r="D616">
        <v>20050721</v>
      </c>
      <c r="E616">
        <v>27625</v>
      </c>
      <c r="F616">
        <v>1</v>
      </c>
      <c r="G616">
        <v>12</v>
      </c>
      <c r="H616">
        <v>3578.27</v>
      </c>
      <c r="I616">
        <v>2171.2941999999998</v>
      </c>
      <c r="J616" s="16">
        <v>38547</v>
      </c>
      <c r="K616">
        <v>42939.24</v>
      </c>
      <c r="L616">
        <v>26055.5304</v>
      </c>
      <c r="M616">
        <v>16883.709599999998</v>
      </c>
    </row>
    <row r="617" spans="1:13" x14ac:dyDescent="0.25">
      <c r="A617">
        <v>314</v>
      </c>
      <c r="B617">
        <v>20050714</v>
      </c>
      <c r="C617">
        <v>20050726</v>
      </c>
      <c r="D617">
        <v>20050721</v>
      </c>
      <c r="E617">
        <v>27636</v>
      </c>
      <c r="F617">
        <v>1</v>
      </c>
      <c r="G617">
        <v>2</v>
      </c>
      <c r="H617">
        <v>3578.27</v>
      </c>
      <c r="I617">
        <v>2171.2941999999998</v>
      </c>
      <c r="J617" s="16">
        <v>38547</v>
      </c>
      <c r="K617">
        <v>7156.54</v>
      </c>
      <c r="L617">
        <v>4342.5883999999996</v>
      </c>
      <c r="M617">
        <v>2813.9515999999999</v>
      </c>
    </row>
    <row r="618" spans="1:13" x14ac:dyDescent="0.25">
      <c r="A618">
        <v>312</v>
      </c>
      <c r="B618">
        <v>20050719</v>
      </c>
      <c r="C618">
        <v>20050731</v>
      </c>
      <c r="D618">
        <v>20050726</v>
      </c>
      <c r="E618">
        <v>27649</v>
      </c>
      <c r="F618">
        <v>1</v>
      </c>
      <c r="G618">
        <v>10</v>
      </c>
      <c r="H618">
        <v>3578.27</v>
      </c>
      <c r="I618">
        <v>2171.2941999999998</v>
      </c>
      <c r="J618" s="16">
        <v>38552</v>
      </c>
      <c r="K618">
        <v>35782.699999999997</v>
      </c>
      <c r="L618">
        <v>21712.941999999999</v>
      </c>
      <c r="M618">
        <v>14069.758</v>
      </c>
    </row>
    <row r="619" spans="1:13" x14ac:dyDescent="0.25">
      <c r="A619">
        <v>311</v>
      </c>
      <c r="B619">
        <v>20050706</v>
      </c>
      <c r="C619">
        <v>20050718</v>
      </c>
      <c r="D619">
        <v>20050713</v>
      </c>
      <c r="E619">
        <v>27668</v>
      </c>
      <c r="F619">
        <v>1</v>
      </c>
      <c r="G619">
        <v>5</v>
      </c>
      <c r="H619">
        <v>3578.27</v>
      </c>
      <c r="I619">
        <v>2171.2941999999998</v>
      </c>
      <c r="J619" s="16">
        <v>38539</v>
      </c>
      <c r="K619">
        <v>17891.349999999999</v>
      </c>
      <c r="L619">
        <v>10856.471</v>
      </c>
      <c r="M619">
        <v>7034.8789999999999</v>
      </c>
    </row>
    <row r="620" spans="1:13" x14ac:dyDescent="0.25">
      <c r="A620">
        <v>310</v>
      </c>
      <c r="B620">
        <v>20050712</v>
      </c>
      <c r="C620">
        <v>20050724</v>
      </c>
      <c r="D620">
        <v>20050719</v>
      </c>
      <c r="E620">
        <v>27671</v>
      </c>
      <c r="F620">
        <v>1</v>
      </c>
      <c r="G620">
        <v>15</v>
      </c>
      <c r="H620">
        <v>3578.27</v>
      </c>
      <c r="I620">
        <v>2171.2941999999998</v>
      </c>
      <c r="J620" s="16">
        <v>38545</v>
      </c>
      <c r="K620">
        <v>53674.05</v>
      </c>
      <c r="L620">
        <v>32569.413</v>
      </c>
      <c r="M620">
        <v>21104.636999999999</v>
      </c>
    </row>
    <row r="621" spans="1:13" x14ac:dyDescent="0.25">
      <c r="A621">
        <v>311</v>
      </c>
      <c r="B621">
        <v>20050731</v>
      </c>
      <c r="C621">
        <v>20050812</v>
      </c>
      <c r="D621">
        <v>20050807</v>
      </c>
      <c r="E621">
        <v>27673</v>
      </c>
      <c r="F621">
        <v>1</v>
      </c>
      <c r="G621">
        <v>4</v>
      </c>
      <c r="H621">
        <v>3578.27</v>
      </c>
      <c r="I621">
        <v>2171.2941999999998</v>
      </c>
      <c r="J621" s="16">
        <v>38564</v>
      </c>
      <c r="K621">
        <v>14313.08</v>
      </c>
      <c r="L621">
        <v>8685.1767999999993</v>
      </c>
      <c r="M621">
        <v>5627.9031999999997</v>
      </c>
    </row>
    <row r="622" spans="1:13" x14ac:dyDescent="0.25">
      <c r="A622">
        <v>312</v>
      </c>
      <c r="B622">
        <v>20050820</v>
      </c>
      <c r="C622">
        <v>20050901</v>
      </c>
      <c r="D622">
        <v>20050827</v>
      </c>
      <c r="E622">
        <v>27678</v>
      </c>
      <c r="F622">
        <v>1</v>
      </c>
      <c r="G622">
        <v>6</v>
      </c>
      <c r="H622">
        <v>3578.27</v>
      </c>
      <c r="I622">
        <v>2171.2941999999998</v>
      </c>
      <c r="J622" s="16">
        <v>38584</v>
      </c>
      <c r="K622">
        <v>21469.62</v>
      </c>
      <c r="L622">
        <v>13027.7652</v>
      </c>
      <c r="M622">
        <v>8441.8547999999992</v>
      </c>
    </row>
    <row r="623" spans="1:13" x14ac:dyDescent="0.25">
      <c r="A623">
        <v>314</v>
      </c>
      <c r="B623">
        <v>20050820</v>
      </c>
      <c r="C623">
        <v>20050901</v>
      </c>
      <c r="D623">
        <v>20050827</v>
      </c>
      <c r="E623">
        <v>27759</v>
      </c>
      <c r="F623">
        <v>1</v>
      </c>
      <c r="G623">
        <v>3</v>
      </c>
      <c r="H623">
        <v>3578.27</v>
      </c>
      <c r="I623">
        <v>2171.2941999999998</v>
      </c>
      <c r="J623" s="16">
        <v>38584</v>
      </c>
      <c r="K623">
        <v>10734.81</v>
      </c>
      <c r="L623">
        <v>6513.8825999999999</v>
      </c>
      <c r="M623">
        <v>4220.9273999999996</v>
      </c>
    </row>
    <row r="624" spans="1:13" x14ac:dyDescent="0.25">
      <c r="A624">
        <v>310</v>
      </c>
      <c r="B624">
        <v>20050830</v>
      </c>
      <c r="C624">
        <v>20050911</v>
      </c>
      <c r="D624">
        <v>20050906</v>
      </c>
      <c r="E624">
        <v>27919</v>
      </c>
      <c r="F624">
        <v>1</v>
      </c>
      <c r="G624">
        <v>9</v>
      </c>
      <c r="H624">
        <v>3578.27</v>
      </c>
      <c r="I624">
        <v>2171.2941999999998</v>
      </c>
      <c r="J624" s="16">
        <v>38594</v>
      </c>
      <c r="K624">
        <v>32204.43</v>
      </c>
      <c r="L624">
        <v>19541.647799999999</v>
      </c>
      <c r="M624">
        <v>12662.7822</v>
      </c>
    </row>
    <row r="625" spans="1:13" x14ac:dyDescent="0.25">
      <c r="A625">
        <v>314</v>
      </c>
      <c r="B625">
        <v>20050814</v>
      </c>
      <c r="C625">
        <v>20050826</v>
      </c>
      <c r="D625">
        <v>20050821</v>
      </c>
      <c r="E625">
        <v>28017</v>
      </c>
      <c r="F625">
        <v>1</v>
      </c>
      <c r="G625">
        <v>18</v>
      </c>
      <c r="H625">
        <v>3578.27</v>
      </c>
      <c r="I625">
        <v>2171.2941999999998</v>
      </c>
      <c r="J625" s="16">
        <v>38578</v>
      </c>
      <c r="K625">
        <v>64408.86</v>
      </c>
      <c r="L625">
        <v>39083.295599999998</v>
      </c>
      <c r="M625">
        <v>25325.564399999999</v>
      </c>
    </row>
    <row r="626" spans="1:13" x14ac:dyDescent="0.25">
      <c r="A626">
        <v>310</v>
      </c>
      <c r="B626">
        <v>20050813</v>
      </c>
      <c r="C626">
        <v>20050825</v>
      </c>
      <c r="D626">
        <v>20050820</v>
      </c>
      <c r="E626">
        <v>28030</v>
      </c>
      <c r="F626">
        <v>1</v>
      </c>
      <c r="G626">
        <v>19</v>
      </c>
      <c r="H626">
        <v>3578.27</v>
      </c>
      <c r="I626">
        <v>2171.2941999999998</v>
      </c>
      <c r="J626" s="16">
        <v>38577</v>
      </c>
      <c r="K626">
        <v>67987.13</v>
      </c>
      <c r="L626">
        <v>41254.589800000002</v>
      </c>
      <c r="M626">
        <v>26732.540199999999</v>
      </c>
    </row>
    <row r="627" spans="1:13" x14ac:dyDescent="0.25">
      <c r="A627">
        <v>313</v>
      </c>
      <c r="B627">
        <v>20050811</v>
      </c>
      <c r="C627">
        <v>20050823</v>
      </c>
      <c r="D627">
        <v>20050818</v>
      </c>
      <c r="E627">
        <v>28040</v>
      </c>
      <c r="F627">
        <v>1</v>
      </c>
      <c r="G627">
        <v>13</v>
      </c>
      <c r="H627">
        <v>3578.27</v>
      </c>
      <c r="I627">
        <v>2171.2941999999998</v>
      </c>
      <c r="J627" s="16">
        <v>38575</v>
      </c>
      <c r="K627">
        <v>46517.51</v>
      </c>
      <c r="L627">
        <v>28226.8246</v>
      </c>
      <c r="M627">
        <v>18290.685399999998</v>
      </c>
    </row>
    <row r="628" spans="1:13" x14ac:dyDescent="0.25">
      <c r="A628">
        <v>310</v>
      </c>
      <c r="B628">
        <v>20050830</v>
      </c>
      <c r="C628">
        <v>20050911</v>
      </c>
      <c r="D628">
        <v>20050906</v>
      </c>
      <c r="E628">
        <v>28041</v>
      </c>
      <c r="F628">
        <v>1</v>
      </c>
      <c r="G628">
        <v>18</v>
      </c>
      <c r="H628">
        <v>3578.27</v>
      </c>
      <c r="I628">
        <v>2171.2941999999998</v>
      </c>
      <c r="J628" s="16">
        <v>38594</v>
      </c>
      <c r="K628">
        <v>64408.86</v>
      </c>
      <c r="L628">
        <v>39083.295599999998</v>
      </c>
      <c r="M628">
        <v>25325.564399999999</v>
      </c>
    </row>
    <row r="629" spans="1:13" x14ac:dyDescent="0.25">
      <c r="A629">
        <v>311</v>
      </c>
      <c r="B629">
        <v>20050818</v>
      </c>
      <c r="C629">
        <v>20050830</v>
      </c>
      <c r="D629">
        <v>20050825</v>
      </c>
      <c r="E629">
        <v>28047</v>
      </c>
      <c r="F629">
        <v>1</v>
      </c>
      <c r="G629">
        <v>3</v>
      </c>
      <c r="H629">
        <v>3578.27</v>
      </c>
      <c r="I629">
        <v>2171.2941999999998</v>
      </c>
      <c r="J629" s="16">
        <v>38582</v>
      </c>
      <c r="K629">
        <v>10734.81</v>
      </c>
      <c r="L629">
        <v>6513.8825999999999</v>
      </c>
      <c r="M629">
        <v>4220.9273999999996</v>
      </c>
    </row>
    <row r="630" spans="1:13" x14ac:dyDescent="0.25">
      <c r="A630">
        <v>313</v>
      </c>
      <c r="B630">
        <v>20050826</v>
      </c>
      <c r="C630">
        <v>20050907</v>
      </c>
      <c r="D630">
        <v>20050902</v>
      </c>
      <c r="E630">
        <v>28064</v>
      </c>
      <c r="F630">
        <v>1</v>
      </c>
      <c r="G630">
        <v>15</v>
      </c>
      <c r="H630">
        <v>3578.27</v>
      </c>
      <c r="I630">
        <v>2171.2941999999998</v>
      </c>
      <c r="J630" s="16">
        <v>38590</v>
      </c>
      <c r="K630">
        <v>53674.05</v>
      </c>
      <c r="L630">
        <v>32569.413</v>
      </c>
      <c r="M630">
        <v>21104.636999999999</v>
      </c>
    </row>
    <row r="631" spans="1:13" x14ac:dyDescent="0.25">
      <c r="A631">
        <v>310</v>
      </c>
      <c r="B631">
        <v>20050821</v>
      </c>
      <c r="C631">
        <v>20050902</v>
      </c>
      <c r="D631">
        <v>20050828</v>
      </c>
      <c r="E631">
        <v>28078</v>
      </c>
      <c r="F631">
        <v>1</v>
      </c>
      <c r="G631">
        <v>9</v>
      </c>
      <c r="H631">
        <v>3578.27</v>
      </c>
      <c r="I631">
        <v>2171.2941999999998</v>
      </c>
      <c r="J631" s="16">
        <v>38585</v>
      </c>
      <c r="K631">
        <v>32204.43</v>
      </c>
      <c r="L631">
        <v>19541.647799999999</v>
      </c>
      <c r="M631">
        <v>12662.7822</v>
      </c>
    </row>
    <row r="632" spans="1:13" x14ac:dyDescent="0.25">
      <c r="A632">
        <v>314</v>
      </c>
      <c r="B632">
        <v>20050926</v>
      </c>
      <c r="C632">
        <v>20051008</v>
      </c>
      <c r="D632">
        <v>20051003</v>
      </c>
      <c r="E632">
        <v>28142</v>
      </c>
      <c r="F632">
        <v>1</v>
      </c>
      <c r="G632">
        <v>10</v>
      </c>
      <c r="H632">
        <v>3578.27</v>
      </c>
      <c r="I632">
        <v>2171.2941999999998</v>
      </c>
      <c r="J632" s="16">
        <v>38621</v>
      </c>
      <c r="K632">
        <v>35782.699999999997</v>
      </c>
      <c r="L632">
        <v>21712.941999999999</v>
      </c>
      <c r="M632">
        <v>14069.758</v>
      </c>
    </row>
    <row r="633" spans="1:13" x14ac:dyDescent="0.25">
      <c r="A633">
        <v>310</v>
      </c>
      <c r="B633">
        <v>20050919</v>
      </c>
      <c r="C633">
        <v>20051001</v>
      </c>
      <c r="D633">
        <v>20050926</v>
      </c>
      <c r="E633">
        <v>28148</v>
      </c>
      <c r="F633">
        <v>1</v>
      </c>
      <c r="G633">
        <v>17</v>
      </c>
      <c r="H633">
        <v>3578.27</v>
      </c>
      <c r="I633">
        <v>2171.2941999999998</v>
      </c>
      <c r="J633" s="16">
        <v>38614</v>
      </c>
      <c r="K633">
        <v>60830.59</v>
      </c>
      <c r="L633">
        <v>36912.001400000001</v>
      </c>
      <c r="M633">
        <v>23918.588599999999</v>
      </c>
    </row>
    <row r="634" spans="1:13" x14ac:dyDescent="0.25">
      <c r="A634">
        <v>313</v>
      </c>
      <c r="B634">
        <v>20050923</v>
      </c>
      <c r="C634">
        <v>20051005</v>
      </c>
      <c r="D634">
        <v>20050930</v>
      </c>
      <c r="E634">
        <v>28163</v>
      </c>
      <c r="F634">
        <v>1</v>
      </c>
      <c r="G634">
        <v>16</v>
      </c>
      <c r="H634">
        <v>3578.27</v>
      </c>
      <c r="I634">
        <v>2171.2941999999998</v>
      </c>
      <c r="J634" s="16">
        <v>38618</v>
      </c>
      <c r="K634">
        <v>57252.32</v>
      </c>
      <c r="L634">
        <v>34740.707199999997</v>
      </c>
      <c r="M634">
        <v>22511.612799999999</v>
      </c>
    </row>
    <row r="635" spans="1:13" x14ac:dyDescent="0.25">
      <c r="A635">
        <v>312</v>
      </c>
      <c r="B635">
        <v>20050927</v>
      </c>
      <c r="C635">
        <v>20051009</v>
      </c>
      <c r="D635">
        <v>20051004</v>
      </c>
      <c r="E635">
        <v>28171</v>
      </c>
      <c r="F635">
        <v>1</v>
      </c>
      <c r="G635">
        <v>17</v>
      </c>
      <c r="H635">
        <v>3578.27</v>
      </c>
      <c r="I635">
        <v>2171.2941999999998</v>
      </c>
      <c r="J635" s="16">
        <v>38622</v>
      </c>
      <c r="K635">
        <v>60830.59</v>
      </c>
      <c r="L635">
        <v>36912.001400000001</v>
      </c>
      <c r="M635">
        <v>23918.588599999999</v>
      </c>
    </row>
    <row r="636" spans="1:13" x14ac:dyDescent="0.25">
      <c r="A636">
        <v>311</v>
      </c>
      <c r="B636">
        <v>20050907</v>
      </c>
      <c r="C636">
        <v>20050919</v>
      </c>
      <c r="D636">
        <v>20050914</v>
      </c>
      <c r="E636">
        <v>28179</v>
      </c>
      <c r="F636">
        <v>1</v>
      </c>
      <c r="G636">
        <v>3</v>
      </c>
      <c r="H636">
        <v>3578.27</v>
      </c>
      <c r="I636">
        <v>2171.2941999999998</v>
      </c>
      <c r="J636" s="16">
        <v>38602</v>
      </c>
      <c r="K636">
        <v>10734.81</v>
      </c>
      <c r="L636">
        <v>6513.8825999999999</v>
      </c>
      <c r="M636">
        <v>4220.9273999999996</v>
      </c>
    </row>
    <row r="637" spans="1:13" x14ac:dyDescent="0.25">
      <c r="A637">
        <v>312</v>
      </c>
      <c r="B637">
        <v>20050919</v>
      </c>
      <c r="C637">
        <v>20051001</v>
      </c>
      <c r="D637">
        <v>20050926</v>
      </c>
      <c r="E637">
        <v>28180</v>
      </c>
      <c r="F637">
        <v>1</v>
      </c>
      <c r="G637">
        <v>18</v>
      </c>
      <c r="H637">
        <v>3578.27</v>
      </c>
      <c r="I637">
        <v>2171.2941999999998</v>
      </c>
      <c r="J637" s="16">
        <v>38614</v>
      </c>
      <c r="K637">
        <v>64408.86</v>
      </c>
      <c r="L637">
        <v>39083.295599999998</v>
      </c>
      <c r="M637">
        <v>25325.564399999999</v>
      </c>
    </row>
    <row r="638" spans="1:13" x14ac:dyDescent="0.25">
      <c r="A638">
        <v>311</v>
      </c>
      <c r="B638">
        <v>20050904</v>
      </c>
      <c r="C638">
        <v>20050916</v>
      </c>
      <c r="D638">
        <v>20050911</v>
      </c>
      <c r="E638">
        <v>28181</v>
      </c>
      <c r="F638">
        <v>1</v>
      </c>
      <c r="G638">
        <v>12</v>
      </c>
      <c r="H638">
        <v>3578.27</v>
      </c>
      <c r="I638">
        <v>2171.2941999999998</v>
      </c>
      <c r="J638" s="16">
        <v>38599</v>
      </c>
      <c r="K638">
        <v>42939.24</v>
      </c>
      <c r="L638">
        <v>26055.5304</v>
      </c>
      <c r="M638">
        <v>16883.709599999998</v>
      </c>
    </row>
    <row r="639" spans="1:13" x14ac:dyDescent="0.25">
      <c r="A639">
        <v>312</v>
      </c>
      <c r="B639">
        <v>20050905</v>
      </c>
      <c r="C639">
        <v>20050917</v>
      </c>
      <c r="D639">
        <v>20050912</v>
      </c>
      <c r="E639">
        <v>28186</v>
      </c>
      <c r="F639">
        <v>1</v>
      </c>
      <c r="G639">
        <v>5</v>
      </c>
      <c r="H639">
        <v>3578.27</v>
      </c>
      <c r="I639">
        <v>2171.2941999999998</v>
      </c>
      <c r="J639" s="16">
        <v>38600</v>
      </c>
      <c r="K639">
        <v>17891.349999999999</v>
      </c>
      <c r="L639">
        <v>10856.471</v>
      </c>
      <c r="M639">
        <v>7034.8789999999999</v>
      </c>
    </row>
    <row r="640" spans="1:13" x14ac:dyDescent="0.25">
      <c r="A640">
        <v>312</v>
      </c>
      <c r="B640">
        <v>20050922</v>
      </c>
      <c r="C640">
        <v>20051004</v>
      </c>
      <c r="D640">
        <v>20050929</v>
      </c>
      <c r="E640">
        <v>28191</v>
      </c>
      <c r="F640">
        <v>1</v>
      </c>
      <c r="G640">
        <v>11</v>
      </c>
      <c r="H640">
        <v>3578.27</v>
      </c>
      <c r="I640">
        <v>2171.2941999999998</v>
      </c>
      <c r="J640" s="16">
        <v>38617</v>
      </c>
      <c r="K640">
        <v>39360.97</v>
      </c>
      <c r="L640">
        <v>23884.236199999999</v>
      </c>
      <c r="M640">
        <v>15476.7338</v>
      </c>
    </row>
    <row r="641" spans="1:13" x14ac:dyDescent="0.25">
      <c r="A641">
        <v>312</v>
      </c>
      <c r="B641">
        <v>20050927</v>
      </c>
      <c r="C641">
        <v>20051009</v>
      </c>
      <c r="D641">
        <v>20051004</v>
      </c>
      <c r="E641">
        <v>28194</v>
      </c>
      <c r="F641">
        <v>1</v>
      </c>
      <c r="G641">
        <v>14</v>
      </c>
      <c r="H641">
        <v>3578.27</v>
      </c>
      <c r="I641">
        <v>2171.2941999999998</v>
      </c>
      <c r="J641" s="16">
        <v>38622</v>
      </c>
      <c r="K641">
        <v>50095.78</v>
      </c>
      <c r="L641">
        <v>30398.1188</v>
      </c>
      <c r="M641">
        <v>19697.661199999999</v>
      </c>
    </row>
    <row r="642" spans="1:13" x14ac:dyDescent="0.25">
      <c r="A642">
        <v>311</v>
      </c>
      <c r="B642">
        <v>20051028</v>
      </c>
      <c r="C642">
        <v>20051109</v>
      </c>
      <c r="D642">
        <v>20051104</v>
      </c>
      <c r="E642">
        <v>28196</v>
      </c>
      <c r="F642">
        <v>1</v>
      </c>
      <c r="G642">
        <v>13</v>
      </c>
      <c r="H642">
        <v>3578.27</v>
      </c>
      <c r="I642">
        <v>2171.2941999999998</v>
      </c>
      <c r="J642" s="16">
        <v>38653</v>
      </c>
      <c r="K642">
        <v>46517.51</v>
      </c>
      <c r="L642">
        <v>28226.8246</v>
      </c>
      <c r="M642">
        <v>18290.685399999998</v>
      </c>
    </row>
    <row r="643" spans="1:13" x14ac:dyDescent="0.25">
      <c r="A643">
        <v>311</v>
      </c>
      <c r="B643">
        <v>20051001</v>
      </c>
      <c r="C643">
        <v>20051013</v>
      </c>
      <c r="D643">
        <v>20051008</v>
      </c>
      <c r="E643">
        <v>28222</v>
      </c>
      <c r="F643">
        <v>1</v>
      </c>
      <c r="G643">
        <v>14</v>
      </c>
      <c r="H643">
        <v>3578.27</v>
      </c>
      <c r="I643">
        <v>2171.2941999999998</v>
      </c>
      <c r="J643" s="16">
        <v>38626</v>
      </c>
      <c r="K643">
        <v>50095.78</v>
      </c>
      <c r="L643">
        <v>30398.1188</v>
      </c>
      <c r="M643">
        <v>19697.661199999999</v>
      </c>
    </row>
    <row r="644" spans="1:13" x14ac:dyDescent="0.25">
      <c r="A644">
        <v>311</v>
      </c>
      <c r="B644">
        <v>20051014</v>
      </c>
      <c r="C644">
        <v>20051026</v>
      </c>
      <c r="D644">
        <v>20051021</v>
      </c>
      <c r="E644">
        <v>28240</v>
      </c>
      <c r="F644">
        <v>1</v>
      </c>
      <c r="G644">
        <v>8</v>
      </c>
      <c r="H644">
        <v>3578.27</v>
      </c>
      <c r="I644">
        <v>2171.2941999999998</v>
      </c>
      <c r="J644" s="16">
        <v>38639</v>
      </c>
      <c r="K644">
        <v>28626.16</v>
      </c>
      <c r="L644">
        <v>17370.353599999999</v>
      </c>
      <c r="M644">
        <v>11255.806399999999</v>
      </c>
    </row>
    <row r="645" spans="1:13" x14ac:dyDescent="0.25">
      <c r="A645">
        <v>313</v>
      </c>
      <c r="B645">
        <v>20051013</v>
      </c>
      <c r="C645">
        <v>20051025</v>
      </c>
      <c r="D645">
        <v>20051020</v>
      </c>
      <c r="E645">
        <v>28246</v>
      </c>
      <c r="F645">
        <v>1</v>
      </c>
      <c r="G645">
        <v>16</v>
      </c>
      <c r="H645">
        <v>3578.27</v>
      </c>
      <c r="I645">
        <v>2171.2941999999998</v>
      </c>
      <c r="J645" s="16">
        <v>38638</v>
      </c>
      <c r="K645">
        <v>57252.32</v>
      </c>
      <c r="L645">
        <v>34740.707199999997</v>
      </c>
      <c r="M645">
        <v>22511.612799999999</v>
      </c>
    </row>
    <row r="646" spans="1:13" x14ac:dyDescent="0.25">
      <c r="A646">
        <v>314</v>
      </c>
      <c r="B646">
        <v>20051028</v>
      </c>
      <c r="C646">
        <v>20051109</v>
      </c>
      <c r="D646">
        <v>20051104</v>
      </c>
      <c r="E646">
        <v>28247</v>
      </c>
      <c r="F646">
        <v>1</v>
      </c>
      <c r="G646">
        <v>7</v>
      </c>
      <c r="H646">
        <v>3578.27</v>
      </c>
      <c r="I646">
        <v>2171.2941999999998</v>
      </c>
      <c r="J646" s="16">
        <v>38653</v>
      </c>
      <c r="K646">
        <v>25047.89</v>
      </c>
      <c r="L646">
        <v>15199.0594</v>
      </c>
      <c r="M646">
        <v>9848.8305999999993</v>
      </c>
    </row>
    <row r="647" spans="1:13" x14ac:dyDescent="0.25">
      <c r="A647">
        <v>312</v>
      </c>
      <c r="B647">
        <v>20051030</v>
      </c>
      <c r="C647">
        <v>20051111</v>
      </c>
      <c r="D647">
        <v>20051106</v>
      </c>
      <c r="E647">
        <v>28255</v>
      </c>
      <c r="F647">
        <v>1</v>
      </c>
      <c r="G647">
        <v>11</v>
      </c>
      <c r="H647">
        <v>3578.27</v>
      </c>
      <c r="I647">
        <v>2171.2941999999998</v>
      </c>
      <c r="J647" s="16">
        <v>38655</v>
      </c>
      <c r="K647">
        <v>39360.97</v>
      </c>
      <c r="L647">
        <v>23884.236199999999</v>
      </c>
      <c r="M647">
        <v>15476.7338</v>
      </c>
    </row>
    <row r="648" spans="1:13" x14ac:dyDescent="0.25">
      <c r="A648">
        <v>311</v>
      </c>
      <c r="B648">
        <v>20051004</v>
      </c>
      <c r="C648">
        <v>20051016</v>
      </c>
      <c r="D648">
        <v>20051011</v>
      </c>
      <c r="E648">
        <v>28257</v>
      </c>
      <c r="F648">
        <v>1</v>
      </c>
      <c r="G648">
        <v>11</v>
      </c>
      <c r="H648">
        <v>3578.27</v>
      </c>
      <c r="I648">
        <v>2171.2941999999998</v>
      </c>
      <c r="J648" s="16">
        <v>38629</v>
      </c>
      <c r="K648">
        <v>39360.97</v>
      </c>
      <c r="L648">
        <v>23884.236199999999</v>
      </c>
      <c r="M648">
        <v>15476.7338</v>
      </c>
    </row>
    <row r="649" spans="1:13" x14ac:dyDescent="0.25">
      <c r="A649">
        <v>311</v>
      </c>
      <c r="B649">
        <v>20051027</v>
      </c>
      <c r="C649">
        <v>20051108</v>
      </c>
      <c r="D649">
        <v>20051103</v>
      </c>
      <c r="E649">
        <v>28264</v>
      </c>
      <c r="F649">
        <v>1</v>
      </c>
      <c r="G649">
        <v>11</v>
      </c>
      <c r="H649">
        <v>3578.27</v>
      </c>
      <c r="I649">
        <v>2171.2941999999998</v>
      </c>
      <c r="J649" s="16">
        <v>38652</v>
      </c>
      <c r="K649">
        <v>39360.97</v>
      </c>
      <c r="L649">
        <v>23884.236199999999</v>
      </c>
      <c r="M649">
        <v>15476.7338</v>
      </c>
    </row>
    <row r="650" spans="1:13" x14ac:dyDescent="0.25">
      <c r="A650">
        <v>312</v>
      </c>
      <c r="B650">
        <v>20051021</v>
      </c>
      <c r="C650">
        <v>20051102</v>
      </c>
      <c r="D650">
        <v>20051028</v>
      </c>
      <c r="E650">
        <v>28270</v>
      </c>
      <c r="F650">
        <v>1</v>
      </c>
      <c r="G650">
        <v>17</v>
      </c>
      <c r="H650">
        <v>3578.27</v>
      </c>
      <c r="I650">
        <v>2171.2941999999998</v>
      </c>
      <c r="J650" s="16">
        <v>38646</v>
      </c>
      <c r="K650">
        <v>60830.59</v>
      </c>
      <c r="L650">
        <v>36912.001400000001</v>
      </c>
      <c r="M650">
        <v>23918.588599999999</v>
      </c>
    </row>
    <row r="651" spans="1:13" x14ac:dyDescent="0.25">
      <c r="A651">
        <v>312</v>
      </c>
      <c r="B651">
        <v>20051009</v>
      </c>
      <c r="C651">
        <v>20051021</v>
      </c>
      <c r="D651">
        <v>20051016</v>
      </c>
      <c r="E651">
        <v>28285</v>
      </c>
      <c r="F651">
        <v>1</v>
      </c>
      <c r="G651">
        <v>13</v>
      </c>
      <c r="H651">
        <v>3578.27</v>
      </c>
      <c r="I651">
        <v>2171.2941999999998</v>
      </c>
      <c r="J651" s="16">
        <v>38634</v>
      </c>
      <c r="K651">
        <v>46517.51</v>
      </c>
      <c r="L651">
        <v>28226.8246</v>
      </c>
      <c r="M651">
        <v>18290.685399999998</v>
      </c>
    </row>
    <row r="652" spans="1:13" x14ac:dyDescent="0.25">
      <c r="A652">
        <v>313</v>
      </c>
      <c r="B652">
        <v>20051027</v>
      </c>
      <c r="C652">
        <v>20051108</v>
      </c>
      <c r="D652">
        <v>20051103</v>
      </c>
      <c r="E652">
        <v>28295</v>
      </c>
      <c r="F652">
        <v>1</v>
      </c>
      <c r="G652">
        <v>6</v>
      </c>
      <c r="H652">
        <v>3578.27</v>
      </c>
      <c r="I652">
        <v>2171.2941999999998</v>
      </c>
      <c r="J652" s="16">
        <v>38652</v>
      </c>
      <c r="K652">
        <v>21469.62</v>
      </c>
      <c r="L652">
        <v>13027.7652</v>
      </c>
      <c r="M652">
        <v>8441.8547999999992</v>
      </c>
    </row>
    <row r="653" spans="1:13" x14ac:dyDescent="0.25">
      <c r="A653">
        <v>311</v>
      </c>
      <c r="B653">
        <v>20051008</v>
      </c>
      <c r="C653">
        <v>20051020</v>
      </c>
      <c r="D653">
        <v>20051015</v>
      </c>
      <c r="E653">
        <v>28297</v>
      </c>
      <c r="F653">
        <v>1</v>
      </c>
      <c r="G653">
        <v>11</v>
      </c>
      <c r="H653">
        <v>3578.27</v>
      </c>
      <c r="I653">
        <v>2171.2941999999998</v>
      </c>
      <c r="J653" s="16">
        <v>38633</v>
      </c>
      <c r="K653">
        <v>39360.97</v>
      </c>
      <c r="L653">
        <v>23884.236199999999</v>
      </c>
      <c r="M653">
        <v>15476.7338</v>
      </c>
    </row>
    <row r="654" spans="1:13" x14ac:dyDescent="0.25">
      <c r="A654">
        <v>314</v>
      </c>
      <c r="B654">
        <v>20051013</v>
      </c>
      <c r="C654">
        <v>20051025</v>
      </c>
      <c r="D654">
        <v>20051020</v>
      </c>
      <c r="E654">
        <v>28339</v>
      </c>
      <c r="F654">
        <v>1</v>
      </c>
      <c r="G654">
        <v>9</v>
      </c>
      <c r="H654">
        <v>3578.27</v>
      </c>
      <c r="I654">
        <v>2171.2941999999998</v>
      </c>
      <c r="J654" s="16">
        <v>38638</v>
      </c>
      <c r="K654">
        <v>32204.43</v>
      </c>
      <c r="L654">
        <v>19541.647799999999</v>
      </c>
      <c r="M654">
        <v>12662.7822</v>
      </c>
    </row>
    <row r="655" spans="1:13" x14ac:dyDescent="0.25">
      <c r="A655">
        <v>312</v>
      </c>
      <c r="B655">
        <v>20051022</v>
      </c>
      <c r="C655">
        <v>20051103</v>
      </c>
      <c r="D655">
        <v>20051029</v>
      </c>
      <c r="E655">
        <v>28573</v>
      </c>
      <c r="F655">
        <v>1</v>
      </c>
      <c r="G655">
        <v>2</v>
      </c>
      <c r="H655">
        <v>3578.27</v>
      </c>
      <c r="I655">
        <v>2171.2941999999998</v>
      </c>
      <c r="J655" s="16">
        <v>38647</v>
      </c>
      <c r="K655">
        <v>7156.54</v>
      </c>
      <c r="L655">
        <v>4342.5883999999996</v>
      </c>
      <c r="M655">
        <v>2813.9515999999999</v>
      </c>
    </row>
    <row r="656" spans="1:13" x14ac:dyDescent="0.25">
      <c r="A656">
        <v>314</v>
      </c>
      <c r="B656">
        <v>20051020</v>
      </c>
      <c r="C656">
        <v>20051101</v>
      </c>
      <c r="D656">
        <v>20051027</v>
      </c>
      <c r="E656">
        <v>28583</v>
      </c>
      <c r="F656">
        <v>1</v>
      </c>
      <c r="G656">
        <v>16</v>
      </c>
      <c r="H656">
        <v>3578.27</v>
      </c>
      <c r="I656">
        <v>2171.2941999999998</v>
      </c>
      <c r="J656" s="16">
        <v>38645</v>
      </c>
      <c r="K656">
        <v>57252.32</v>
      </c>
      <c r="L656">
        <v>34740.707199999997</v>
      </c>
      <c r="M656">
        <v>22511.612799999999</v>
      </c>
    </row>
    <row r="657" spans="1:13" x14ac:dyDescent="0.25">
      <c r="A657">
        <v>311</v>
      </c>
      <c r="B657">
        <v>20051124</v>
      </c>
      <c r="C657">
        <v>20051206</v>
      </c>
      <c r="D657">
        <v>20051201</v>
      </c>
      <c r="E657">
        <v>28618</v>
      </c>
      <c r="F657">
        <v>1</v>
      </c>
      <c r="G657">
        <v>5</v>
      </c>
      <c r="H657">
        <v>3578.27</v>
      </c>
      <c r="I657">
        <v>2171.2941999999998</v>
      </c>
      <c r="J657" s="16">
        <v>38680</v>
      </c>
      <c r="K657">
        <v>17891.349999999999</v>
      </c>
      <c r="L657">
        <v>10856.471</v>
      </c>
      <c r="M657">
        <v>7034.8789999999999</v>
      </c>
    </row>
    <row r="658" spans="1:13" x14ac:dyDescent="0.25">
      <c r="A658">
        <v>311</v>
      </c>
      <c r="B658">
        <v>20051127</v>
      </c>
      <c r="C658">
        <v>20051209</v>
      </c>
      <c r="D658">
        <v>20051204</v>
      </c>
      <c r="E658">
        <v>28625</v>
      </c>
      <c r="F658">
        <v>1</v>
      </c>
      <c r="G658">
        <v>10</v>
      </c>
      <c r="H658">
        <v>3578.27</v>
      </c>
      <c r="I658">
        <v>2171.2941999999998</v>
      </c>
      <c r="J658" s="16">
        <v>38683</v>
      </c>
      <c r="K658">
        <v>35782.699999999997</v>
      </c>
      <c r="L658">
        <v>21712.941999999999</v>
      </c>
      <c r="M658">
        <v>14069.758</v>
      </c>
    </row>
    <row r="659" spans="1:13" x14ac:dyDescent="0.25">
      <c r="A659">
        <v>313</v>
      </c>
      <c r="B659">
        <v>20051108</v>
      </c>
      <c r="C659">
        <v>20051120</v>
      </c>
      <c r="D659">
        <v>20051115</v>
      </c>
      <c r="E659">
        <v>28628</v>
      </c>
      <c r="F659">
        <v>1</v>
      </c>
      <c r="G659">
        <v>18</v>
      </c>
      <c r="H659">
        <v>3578.27</v>
      </c>
      <c r="I659">
        <v>2171.2941999999998</v>
      </c>
      <c r="J659" s="16">
        <v>38664</v>
      </c>
      <c r="K659">
        <v>64408.86</v>
      </c>
      <c r="L659">
        <v>39083.295599999998</v>
      </c>
      <c r="M659">
        <v>25325.564399999999</v>
      </c>
    </row>
    <row r="660" spans="1:13" x14ac:dyDescent="0.25">
      <c r="A660">
        <v>311</v>
      </c>
      <c r="B660">
        <v>20051112</v>
      </c>
      <c r="C660">
        <v>20051124</v>
      </c>
      <c r="D660">
        <v>20051119</v>
      </c>
      <c r="E660">
        <v>28644</v>
      </c>
      <c r="F660">
        <v>1</v>
      </c>
      <c r="G660">
        <v>8</v>
      </c>
      <c r="H660">
        <v>3578.27</v>
      </c>
      <c r="I660">
        <v>2171.2941999999998</v>
      </c>
      <c r="J660" s="16">
        <v>38668</v>
      </c>
      <c r="K660">
        <v>28626.16</v>
      </c>
      <c r="L660">
        <v>17370.353599999999</v>
      </c>
      <c r="M660">
        <v>11255.806399999999</v>
      </c>
    </row>
    <row r="661" spans="1:13" x14ac:dyDescent="0.25">
      <c r="A661">
        <v>314</v>
      </c>
      <c r="B661">
        <v>20051108</v>
      </c>
      <c r="C661">
        <v>20051120</v>
      </c>
      <c r="D661">
        <v>20051115</v>
      </c>
      <c r="E661">
        <v>28654</v>
      </c>
      <c r="F661">
        <v>1</v>
      </c>
      <c r="G661">
        <v>15</v>
      </c>
      <c r="H661">
        <v>3578.27</v>
      </c>
      <c r="I661">
        <v>2171.2941999999998</v>
      </c>
      <c r="J661" s="16">
        <v>38664</v>
      </c>
      <c r="K661">
        <v>53674.05</v>
      </c>
      <c r="L661">
        <v>32569.413</v>
      </c>
      <c r="M661">
        <v>21104.636999999999</v>
      </c>
    </row>
    <row r="662" spans="1:13" x14ac:dyDescent="0.25">
      <c r="A662">
        <v>314</v>
      </c>
      <c r="B662">
        <v>20051108</v>
      </c>
      <c r="C662">
        <v>20051120</v>
      </c>
      <c r="D662">
        <v>20051115</v>
      </c>
      <c r="E662">
        <v>28655</v>
      </c>
      <c r="F662">
        <v>1</v>
      </c>
      <c r="G662">
        <v>2</v>
      </c>
      <c r="H662">
        <v>3578.27</v>
      </c>
      <c r="I662">
        <v>2171.2941999999998</v>
      </c>
      <c r="J662" s="16">
        <v>38664</v>
      </c>
      <c r="K662">
        <v>7156.54</v>
      </c>
      <c r="L662">
        <v>4342.5883999999996</v>
      </c>
      <c r="M662">
        <v>2813.9515999999999</v>
      </c>
    </row>
    <row r="663" spans="1:13" x14ac:dyDescent="0.25">
      <c r="A663">
        <v>313</v>
      </c>
      <c r="B663">
        <v>20051126</v>
      </c>
      <c r="C663">
        <v>20051208</v>
      </c>
      <c r="D663">
        <v>20051203</v>
      </c>
      <c r="E663">
        <v>28657</v>
      </c>
      <c r="F663">
        <v>1</v>
      </c>
      <c r="G663">
        <v>4</v>
      </c>
      <c r="H663">
        <v>3578.27</v>
      </c>
      <c r="I663">
        <v>2171.2941999999998</v>
      </c>
      <c r="J663" s="16">
        <v>38682</v>
      </c>
      <c r="K663">
        <v>14313.08</v>
      </c>
      <c r="L663">
        <v>8685.1767999999993</v>
      </c>
      <c r="M663">
        <v>5627.9031999999997</v>
      </c>
    </row>
    <row r="664" spans="1:13" x14ac:dyDescent="0.25">
      <c r="A664">
        <v>313</v>
      </c>
      <c r="B664">
        <v>20051101</v>
      </c>
      <c r="C664">
        <v>20051113</v>
      </c>
      <c r="D664">
        <v>20051108</v>
      </c>
      <c r="E664">
        <v>28660</v>
      </c>
      <c r="F664">
        <v>1</v>
      </c>
      <c r="G664">
        <v>6</v>
      </c>
      <c r="H664">
        <v>3578.27</v>
      </c>
      <c r="I664">
        <v>2171.2941999999998</v>
      </c>
      <c r="J664" s="16">
        <v>38657</v>
      </c>
      <c r="K664">
        <v>21469.62</v>
      </c>
      <c r="L664">
        <v>13027.7652</v>
      </c>
      <c r="M664">
        <v>8441.8547999999992</v>
      </c>
    </row>
    <row r="665" spans="1:13" x14ac:dyDescent="0.25">
      <c r="A665">
        <v>312</v>
      </c>
      <c r="B665">
        <v>20051129</v>
      </c>
      <c r="C665">
        <v>20051211</v>
      </c>
      <c r="D665">
        <v>20051206</v>
      </c>
      <c r="E665">
        <v>28661</v>
      </c>
      <c r="F665">
        <v>1</v>
      </c>
      <c r="G665">
        <v>2</v>
      </c>
      <c r="H665">
        <v>3578.27</v>
      </c>
      <c r="I665">
        <v>2171.2941999999998</v>
      </c>
      <c r="J665" s="16">
        <v>38685</v>
      </c>
      <c r="K665">
        <v>7156.54</v>
      </c>
      <c r="L665">
        <v>4342.5883999999996</v>
      </c>
      <c r="M665">
        <v>2813.9515999999999</v>
      </c>
    </row>
    <row r="666" spans="1:13" x14ac:dyDescent="0.25">
      <c r="A666">
        <v>314</v>
      </c>
      <c r="B666">
        <v>20051101</v>
      </c>
      <c r="C666">
        <v>20051113</v>
      </c>
      <c r="D666">
        <v>20051108</v>
      </c>
      <c r="E666">
        <v>28664</v>
      </c>
      <c r="F666">
        <v>1</v>
      </c>
      <c r="G666">
        <v>11</v>
      </c>
      <c r="H666">
        <v>3578.27</v>
      </c>
      <c r="I666">
        <v>2171.2941999999998</v>
      </c>
      <c r="J666" s="16">
        <v>38657</v>
      </c>
      <c r="K666">
        <v>39360.97</v>
      </c>
      <c r="L666">
        <v>23884.236199999999</v>
      </c>
      <c r="M666">
        <v>15476.7338</v>
      </c>
    </row>
    <row r="667" spans="1:13" x14ac:dyDescent="0.25">
      <c r="A667">
        <v>314</v>
      </c>
      <c r="B667">
        <v>20051128</v>
      </c>
      <c r="C667">
        <v>20051210</v>
      </c>
      <c r="D667">
        <v>20051205</v>
      </c>
      <c r="E667">
        <v>28665</v>
      </c>
      <c r="F667">
        <v>1</v>
      </c>
      <c r="G667">
        <v>10</v>
      </c>
      <c r="H667">
        <v>3578.27</v>
      </c>
      <c r="I667">
        <v>2171.2941999999998</v>
      </c>
      <c r="J667" s="16">
        <v>38684</v>
      </c>
      <c r="K667">
        <v>35782.699999999997</v>
      </c>
      <c r="L667">
        <v>21712.941999999999</v>
      </c>
      <c r="M667">
        <v>14069.758</v>
      </c>
    </row>
    <row r="668" spans="1:13" x14ac:dyDescent="0.25">
      <c r="A668">
        <v>313</v>
      </c>
      <c r="B668">
        <v>20051108</v>
      </c>
      <c r="C668">
        <v>20051120</v>
      </c>
      <c r="D668">
        <v>20051115</v>
      </c>
      <c r="E668">
        <v>28666</v>
      </c>
      <c r="F668">
        <v>1</v>
      </c>
      <c r="G668">
        <v>2</v>
      </c>
      <c r="H668">
        <v>3578.27</v>
      </c>
      <c r="I668">
        <v>2171.2941999999998</v>
      </c>
      <c r="J668" s="16">
        <v>38664</v>
      </c>
      <c r="K668">
        <v>7156.54</v>
      </c>
      <c r="L668">
        <v>4342.5883999999996</v>
      </c>
      <c r="M668">
        <v>2813.9515999999999</v>
      </c>
    </row>
    <row r="669" spans="1:13" x14ac:dyDescent="0.25">
      <c r="A669">
        <v>314</v>
      </c>
      <c r="B669">
        <v>20051102</v>
      </c>
      <c r="C669">
        <v>20051114</v>
      </c>
      <c r="D669">
        <v>20051109</v>
      </c>
      <c r="E669">
        <v>28667</v>
      </c>
      <c r="F669">
        <v>1</v>
      </c>
      <c r="G669">
        <v>11</v>
      </c>
      <c r="H669">
        <v>3578.27</v>
      </c>
      <c r="I669">
        <v>2171.2941999999998</v>
      </c>
      <c r="J669" s="16">
        <v>38658</v>
      </c>
      <c r="K669">
        <v>39360.97</v>
      </c>
      <c r="L669">
        <v>23884.236199999999</v>
      </c>
      <c r="M669">
        <v>15476.7338</v>
      </c>
    </row>
    <row r="670" spans="1:13" x14ac:dyDescent="0.25">
      <c r="A670">
        <v>311</v>
      </c>
      <c r="B670">
        <v>20051121</v>
      </c>
      <c r="C670">
        <v>20051203</v>
      </c>
      <c r="D670">
        <v>20051128</v>
      </c>
      <c r="E670">
        <v>28670</v>
      </c>
      <c r="F670">
        <v>1</v>
      </c>
      <c r="G670">
        <v>14</v>
      </c>
      <c r="H670">
        <v>3578.27</v>
      </c>
      <c r="I670">
        <v>2171.2941999999998</v>
      </c>
      <c r="J670" s="16">
        <v>38677</v>
      </c>
      <c r="K670">
        <v>50095.78</v>
      </c>
      <c r="L670">
        <v>30398.1188</v>
      </c>
      <c r="M670">
        <v>19697.661199999999</v>
      </c>
    </row>
    <row r="671" spans="1:13" x14ac:dyDescent="0.25">
      <c r="A671">
        <v>313</v>
      </c>
      <c r="B671">
        <v>20051104</v>
      </c>
      <c r="C671">
        <v>20051116</v>
      </c>
      <c r="D671">
        <v>20051111</v>
      </c>
      <c r="E671">
        <v>28671</v>
      </c>
      <c r="F671">
        <v>1</v>
      </c>
      <c r="G671">
        <v>9</v>
      </c>
      <c r="H671">
        <v>3578.27</v>
      </c>
      <c r="I671">
        <v>2171.2941999999998</v>
      </c>
      <c r="J671" s="16">
        <v>38660</v>
      </c>
      <c r="K671">
        <v>32204.43</v>
      </c>
      <c r="L671">
        <v>19541.647799999999</v>
      </c>
      <c r="M671">
        <v>12662.7822</v>
      </c>
    </row>
    <row r="672" spans="1:13" x14ac:dyDescent="0.25">
      <c r="A672">
        <v>311</v>
      </c>
      <c r="B672">
        <v>20051124</v>
      </c>
      <c r="C672">
        <v>20051206</v>
      </c>
      <c r="D672">
        <v>20051201</v>
      </c>
      <c r="E672">
        <v>28678</v>
      </c>
      <c r="F672">
        <v>1</v>
      </c>
      <c r="G672">
        <v>13</v>
      </c>
      <c r="H672">
        <v>3578.27</v>
      </c>
      <c r="I672">
        <v>2171.2941999999998</v>
      </c>
      <c r="J672" s="16">
        <v>38680</v>
      </c>
      <c r="K672">
        <v>46517.51</v>
      </c>
      <c r="L672">
        <v>28226.8246</v>
      </c>
      <c r="M672">
        <v>18290.685399999998</v>
      </c>
    </row>
    <row r="673" spans="1:13" x14ac:dyDescent="0.25">
      <c r="A673">
        <v>314</v>
      </c>
      <c r="B673">
        <v>20051123</v>
      </c>
      <c r="C673">
        <v>20051205</v>
      </c>
      <c r="D673">
        <v>20051130</v>
      </c>
      <c r="E673">
        <v>28769</v>
      </c>
      <c r="F673">
        <v>1</v>
      </c>
      <c r="G673">
        <v>13</v>
      </c>
      <c r="H673">
        <v>3578.27</v>
      </c>
      <c r="I673">
        <v>2171.2941999999998</v>
      </c>
      <c r="J673" s="16">
        <v>38679</v>
      </c>
      <c r="K673">
        <v>46517.51</v>
      </c>
      <c r="L673">
        <v>28226.8246</v>
      </c>
      <c r="M673">
        <v>18290.685399999998</v>
      </c>
    </row>
    <row r="674" spans="1:13" x14ac:dyDescent="0.25">
      <c r="A674">
        <v>312</v>
      </c>
      <c r="B674">
        <v>20051113</v>
      </c>
      <c r="C674">
        <v>20051125</v>
      </c>
      <c r="D674">
        <v>20051120</v>
      </c>
      <c r="E674">
        <v>28770</v>
      </c>
      <c r="F674">
        <v>1</v>
      </c>
      <c r="G674">
        <v>20</v>
      </c>
      <c r="H674">
        <v>3578.27</v>
      </c>
      <c r="I674">
        <v>2171.2941999999998</v>
      </c>
      <c r="J674" s="16">
        <v>38669</v>
      </c>
      <c r="K674">
        <v>71565.399999999994</v>
      </c>
      <c r="L674">
        <v>43425.883999999998</v>
      </c>
      <c r="M674">
        <v>28139.516</v>
      </c>
    </row>
    <row r="675" spans="1:13" x14ac:dyDescent="0.25">
      <c r="A675">
        <v>313</v>
      </c>
      <c r="B675">
        <v>20051107</v>
      </c>
      <c r="C675">
        <v>20051119</v>
      </c>
      <c r="D675">
        <v>20051114</v>
      </c>
      <c r="E675">
        <v>28772</v>
      </c>
      <c r="F675">
        <v>1</v>
      </c>
      <c r="G675">
        <v>20</v>
      </c>
      <c r="H675">
        <v>3578.27</v>
      </c>
      <c r="I675">
        <v>2171.2941999999998</v>
      </c>
      <c r="J675" s="16">
        <v>38663</v>
      </c>
      <c r="K675">
        <v>71565.399999999994</v>
      </c>
      <c r="L675">
        <v>43425.883999999998</v>
      </c>
      <c r="M675">
        <v>28139.516</v>
      </c>
    </row>
    <row r="676" spans="1:13" x14ac:dyDescent="0.25">
      <c r="A676">
        <v>312</v>
      </c>
      <c r="B676">
        <v>20051104</v>
      </c>
      <c r="C676">
        <v>20051116</v>
      </c>
      <c r="D676">
        <v>20051111</v>
      </c>
      <c r="E676">
        <v>28790</v>
      </c>
      <c r="F676">
        <v>1</v>
      </c>
      <c r="G676">
        <v>17</v>
      </c>
      <c r="H676">
        <v>3578.27</v>
      </c>
      <c r="I676">
        <v>2171.2941999999998</v>
      </c>
      <c r="J676" s="16">
        <v>38660</v>
      </c>
      <c r="K676">
        <v>60830.59</v>
      </c>
      <c r="L676">
        <v>36912.001400000001</v>
      </c>
      <c r="M676">
        <v>23918.588599999999</v>
      </c>
    </row>
    <row r="677" spans="1:13" x14ac:dyDescent="0.25">
      <c r="A677">
        <v>310</v>
      </c>
      <c r="B677">
        <v>20051106</v>
      </c>
      <c r="C677">
        <v>20051118</v>
      </c>
      <c r="D677">
        <v>20051113</v>
      </c>
      <c r="E677">
        <v>28792</v>
      </c>
      <c r="F677">
        <v>1</v>
      </c>
      <c r="G677">
        <v>1</v>
      </c>
      <c r="H677">
        <v>3578.27</v>
      </c>
      <c r="I677">
        <v>2171.2941999999998</v>
      </c>
      <c r="J677" s="16">
        <v>38662</v>
      </c>
      <c r="K677">
        <v>3578.27</v>
      </c>
      <c r="L677">
        <v>2171.2941999999998</v>
      </c>
      <c r="M677">
        <v>1406.9757999999999</v>
      </c>
    </row>
    <row r="678" spans="1:13" x14ac:dyDescent="0.25">
      <c r="A678">
        <v>314</v>
      </c>
      <c r="B678">
        <v>20051104</v>
      </c>
      <c r="C678">
        <v>20051116</v>
      </c>
      <c r="D678">
        <v>20051111</v>
      </c>
      <c r="E678">
        <v>28794</v>
      </c>
      <c r="F678">
        <v>1</v>
      </c>
      <c r="G678">
        <v>1</v>
      </c>
      <c r="H678">
        <v>3578.27</v>
      </c>
      <c r="I678">
        <v>2171.2941999999998</v>
      </c>
      <c r="J678" s="16">
        <v>38660</v>
      </c>
      <c r="K678">
        <v>3578.27</v>
      </c>
      <c r="L678">
        <v>2171.2941999999998</v>
      </c>
      <c r="M678">
        <v>1406.9757999999999</v>
      </c>
    </row>
    <row r="679" spans="1:13" x14ac:dyDescent="0.25">
      <c r="A679">
        <v>311</v>
      </c>
      <c r="B679">
        <v>20051211</v>
      </c>
      <c r="C679">
        <v>20051223</v>
      </c>
      <c r="D679">
        <v>20051218</v>
      </c>
      <c r="E679">
        <v>28807</v>
      </c>
      <c r="F679">
        <v>1</v>
      </c>
      <c r="G679">
        <v>6</v>
      </c>
      <c r="H679">
        <v>3578.27</v>
      </c>
      <c r="I679">
        <v>2171.2941999999998</v>
      </c>
      <c r="J679" s="16">
        <v>38697</v>
      </c>
      <c r="K679">
        <v>21469.62</v>
      </c>
      <c r="L679">
        <v>13027.7652</v>
      </c>
      <c r="M679">
        <v>8441.8547999999992</v>
      </c>
    </row>
    <row r="680" spans="1:13" x14ac:dyDescent="0.25">
      <c r="A680">
        <v>312</v>
      </c>
      <c r="B680">
        <v>20051222</v>
      </c>
      <c r="C680">
        <v>20060103</v>
      </c>
      <c r="D680">
        <v>20051229</v>
      </c>
      <c r="E680">
        <v>28820</v>
      </c>
      <c r="F680">
        <v>1</v>
      </c>
      <c r="G680">
        <v>8</v>
      </c>
      <c r="H680">
        <v>3578.27</v>
      </c>
      <c r="I680">
        <v>2171.2941999999998</v>
      </c>
      <c r="J680" s="16">
        <v>38708</v>
      </c>
      <c r="K680">
        <v>28626.16</v>
      </c>
      <c r="L680">
        <v>17370.353599999999</v>
      </c>
      <c r="M680">
        <v>11255.806399999999</v>
      </c>
    </row>
    <row r="681" spans="1:13" x14ac:dyDescent="0.25">
      <c r="A681">
        <v>310</v>
      </c>
      <c r="B681">
        <v>20051212</v>
      </c>
      <c r="C681">
        <v>20051224</v>
      </c>
      <c r="D681">
        <v>20051219</v>
      </c>
      <c r="E681">
        <v>28821</v>
      </c>
      <c r="F681">
        <v>1</v>
      </c>
      <c r="G681">
        <v>8</v>
      </c>
      <c r="H681">
        <v>3578.27</v>
      </c>
      <c r="I681">
        <v>2171.2941999999998</v>
      </c>
      <c r="J681" s="16">
        <v>38698</v>
      </c>
      <c r="K681">
        <v>28626.16</v>
      </c>
      <c r="L681">
        <v>17370.353599999999</v>
      </c>
      <c r="M681">
        <v>11255.806399999999</v>
      </c>
    </row>
    <row r="682" spans="1:13" x14ac:dyDescent="0.25">
      <c r="A682">
        <v>310</v>
      </c>
      <c r="B682">
        <v>20051231</v>
      </c>
      <c r="C682">
        <v>20060112</v>
      </c>
      <c r="D682">
        <v>20060107</v>
      </c>
      <c r="E682">
        <v>28822</v>
      </c>
      <c r="F682">
        <v>1</v>
      </c>
      <c r="G682">
        <v>19</v>
      </c>
      <c r="H682">
        <v>3578.27</v>
      </c>
      <c r="I682">
        <v>2171.2941999999998</v>
      </c>
      <c r="J682" s="16">
        <v>38717</v>
      </c>
      <c r="K682">
        <v>67987.13</v>
      </c>
      <c r="L682">
        <v>41254.589800000002</v>
      </c>
      <c r="M682">
        <v>26732.540199999999</v>
      </c>
    </row>
    <row r="683" spans="1:13" x14ac:dyDescent="0.25">
      <c r="A683">
        <v>311</v>
      </c>
      <c r="B683">
        <v>20051223</v>
      </c>
      <c r="C683">
        <v>20060104</v>
      </c>
      <c r="D683">
        <v>20051230</v>
      </c>
      <c r="E683">
        <v>28823</v>
      </c>
      <c r="F683">
        <v>1</v>
      </c>
      <c r="G683">
        <v>13</v>
      </c>
      <c r="H683">
        <v>3578.27</v>
      </c>
      <c r="I683">
        <v>2171.2941999999998</v>
      </c>
      <c r="J683" s="16">
        <v>38709</v>
      </c>
      <c r="K683">
        <v>46517.51</v>
      </c>
      <c r="L683">
        <v>28226.8246</v>
      </c>
      <c r="M683">
        <v>18290.685399999998</v>
      </c>
    </row>
    <row r="684" spans="1:13" x14ac:dyDescent="0.25">
      <c r="A684">
        <v>311</v>
      </c>
      <c r="B684">
        <v>20051223</v>
      </c>
      <c r="C684">
        <v>20060104</v>
      </c>
      <c r="D684">
        <v>20051230</v>
      </c>
      <c r="E684">
        <v>28824</v>
      </c>
      <c r="F684">
        <v>1</v>
      </c>
      <c r="G684">
        <v>7</v>
      </c>
      <c r="H684">
        <v>3578.27</v>
      </c>
      <c r="I684">
        <v>2171.2941999999998</v>
      </c>
      <c r="J684" s="16">
        <v>38709</v>
      </c>
      <c r="K684">
        <v>25047.89</v>
      </c>
      <c r="L684">
        <v>15199.0594</v>
      </c>
      <c r="M684">
        <v>9848.8305999999993</v>
      </c>
    </row>
    <row r="685" spans="1:13" x14ac:dyDescent="0.25">
      <c r="A685">
        <v>314</v>
      </c>
      <c r="B685">
        <v>20051206</v>
      </c>
      <c r="C685">
        <v>20051218</v>
      </c>
      <c r="D685">
        <v>20051213</v>
      </c>
      <c r="E685">
        <v>28825</v>
      </c>
      <c r="F685">
        <v>1</v>
      </c>
      <c r="G685">
        <v>19</v>
      </c>
      <c r="H685">
        <v>3578.27</v>
      </c>
      <c r="I685">
        <v>2171.2941999999998</v>
      </c>
      <c r="J685" s="16">
        <v>38692</v>
      </c>
      <c r="K685">
        <v>67987.13</v>
      </c>
      <c r="L685">
        <v>41254.589800000002</v>
      </c>
      <c r="M685">
        <v>26732.540199999999</v>
      </c>
    </row>
    <row r="686" spans="1:13" x14ac:dyDescent="0.25">
      <c r="A686">
        <v>312</v>
      </c>
      <c r="B686">
        <v>20051229</v>
      </c>
      <c r="C686">
        <v>20060110</v>
      </c>
      <c r="D686">
        <v>20060105</v>
      </c>
      <c r="E686">
        <v>28826</v>
      </c>
      <c r="F686">
        <v>1</v>
      </c>
      <c r="G686">
        <v>17</v>
      </c>
      <c r="H686">
        <v>3578.27</v>
      </c>
      <c r="I686">
        <v>2171.2941999999998</v>
      </c>
      <c r="J686" s="16">
        <v>38715</v>
      </c>
      <c r="K686">
        <v>60830.59</v>
      </c>
      <c r="L686">
        <v>36912.001400000001</v>
      </c>
      <c r="M686">
        <v>23918.588599999999</v>
      </c>
    </row>
    <row r="687" spans="1:13" x14ac:dyDescent="0.25">
      <c r="A687">
        <v>310</v>
      </c>
      <c r="B687">
        <v>20051217</v>
      </c>
      <c r="C687">
        <v>20051229</v>
      </c>
      <c r="D687">
        <v>20051224</v>
      </c>
      <c r="E687">
        <v>28830</v>
      </c>
      <c r="F687">
        <v>1</v>
      </c>
      <c r="G687">
        <v>6</v>
      </c>
      <c r="H687">
        <v>3578.27</v>
      </c>
      <c r="I687">
        <v>2171.2941999999998</v>
      </c>
      <c r="J687" s="16">
        <v>38703</v>
      </c>
      <c r="K687">
        <v>21469.62</v>
      </c>
      <c r="L687">
        <v>13027.7652</v>
      </c>
      <c r="M687">
        <v>8441.8547999999992</v>
      </c>
    </row>
    <row r="688" spans="1:13" x14ac:dyDescent="0.25">
      <c r="A688">
        <v>310</v>
      </c>
      <c r="B688">
        <v>20051211</v>
      </c>
      <c r="C688">
        <v>20051223</v>
      </c>
      <c r="D688">
        <v>20051218</v>
      </c>
      <c r="E688">
        <v>28833</v>
      </c>
      <c r="F688">
        <v>1</v>
      </c>
      <c r="G688">
        <v>18</v>
      </c>
      <c r="H688">
        <v>3578.27</v>
      </c>
      <c r="I688">
        <v>2171.2941999999998</v>
      </c>
      <c r="J688" s="16">
        <v>38697</v>
      </c>
      <c r="K688">
        <v>64408.86</v>
      </c>
      <c r="L688">
        <v>39083.295599999998</v>
      </c>
      <c r="M688">
        <v>25325.564399999999</v>
      </c>
    </row>
    <row r="689" spans="1:13" x14ac:dyDescent="0.25">
      <c r="A689">
        <v>310</v>
      </c>
      <c r="B689">
        <v>20051212</v>
      </c>
      <c r="C689">
        <v>20051224</v>
      </c>
      <c r="D689">
        <v>20051219</v>
      </c>
      <c r="E689">
        <v>28838</v>
      </c>
      <c r="F689">
        <v>1</v>
      </c>
      <c r="G689">
        <v>16</v>
      </c>
      <c r="H689">
        <v>3578.27</v>
      </c>
      <c r="I689">
        <v>2171.2941999999998</v>
      </c>
      <c r="J689" s="16">
        <v>38698</v>
      </c>
      <c r="K689">
        <v>57252.32</v>
      </c>
      <c r="L689">
        <v>34740.707199999997</v>
      </c>
      <c r="M689">
        <v>22511.612799999999</v>
      </c>
    </row>
    <row r="690" spans="1:13" x14ac:dyDescent="0.25">
      <c r="A690">
        <v>310</v>
      </c>
      <c r="B690">
        <v>20051231</v>
      </c>
      <c r="C690">
        <v>20060112</v>
      </c>
      <c r="D690">
        <v>20060107</v>
      </c>
      <c r="E690">
        <v>28839</v>
      </c>
      <c r="F690">
        <v>1</v>
      </c>
      <c r="G690">
        <v>16</v>
      </c>
      <c r="H690">
        <v>3578.27</v>
      </c>
      <c r="I690">
        <v>2171.2941999999998</v>
      </c>
      <c r="J690" s="16">
        <v>38717</v>
      </c>
      <c r="K690">
        <v>57252.32</v>
      </c>
      <c r="L690">
        <v>34740.707199999997</v>
      </c>
      <c r="M690">
        <v>22511.612799999999</v>
      </c>
    </row>
    <row r="691" spans="1:13" x14ac:dyDescent="0.25">
      <c r="A691">
        <v>313</v>
      </c>
      <c r="B691">
        <v>20051207</v>
      </c>
      <c r="C691">
        <v>20051219</v>
      </c>
      <c r="D691">
        <v>20051214</v>
      </c>
      <c r="E691">
        <v>28845</v>
      </c>
      <c r="F691">
        <v>1</v>
      </c>
      <c r="G691">
        <v>7</v>
      </c>
      <c r="H691">
        <v>3578.27</v>
      </c>
      <c r="I691">
        <v>2171.2941999999998</v>
      </c>
      <c r="J691" s="16">
        <v>38693</v>
      </c>
      <c r="K691">
        <v>25047.89</v>
      </c>
      <c r="L691">
        <v>15199.0594</v>
      </c>
      <c r="M691">
        <v>9848.8305999999993</v>
      </c>
    </row>
    <row r="692" spans="1:13" x14ac:dyDescent="0.25">
      <c r="A692">
        <v>312</v>
      </c>
      <c r="B692">
        <v>20051218</v>
      </c>
      <c r="C692">
        <v>20051230</v>
      </c>
      <c r="D692">
        <v>20051225</v>
      </c>
      <c r="E692">
        <v>28849</v>
      </c>
      <c r="F692">
        <v>1</v>
      </c>
      <c r="G692">
        <v>17</v>
      </c>
      <c r="H692">
        <v>3578.27</v>
      </c>
      <c r="I692">
        <v>2171.2941999999998</v>
      </c>
      <c r="J692" s="16">
        <v>38704</v>
      </c>
      <c r="K692">
        <v>60830.59</v>
      </c>
      <c r="L692">
        <v>36912.001400000001</v>
      </c>
      <c r="M692">
        <v>23918.588599999999</v>
      </c>
    </row>
    <row r="693" spans="1:13" x14ac:dyDescent="0.25">
      <c r="A693">
        <v>314</v>
      </c>
      <c r="B693">
        <v>20051219</v>
      </c>
      <c r="C693">
        <v>20051231</v>
      </c>
      <c r="D693">
        <v>20051226</v>
      </c>
      <c r="E693">
        <v>28851</v>
      </c>
      <c r="F693">
        <v>1</v>
      </c>
      <c r="G693">
        <v>2</v>
      </c>
      <c r="H693">
        <v>3578.27</v>
      </c>
      <c r="I693">
        <v>2171.2941999999998</v>
      </c>
      <c r="J693" s="16">
        <v>38705</v>
      </c>
      <c r="K693">
        <v>7156.54</v>
      </c>
      <c r="L693">
        <v>4342.5883999999996</v>
      </c>
      <c r="M693">
        <v>2813.9515999999999</v>
      </c>
    </row>
    <row r="694" spans="1:13" x14ac:dyDescent="0.25">
      <c r="A694">
        <v>313</v>
      </c>
      <c r="B694">
        <v>20051209</v>
      </c>
      <c r="C694">
        <v>20051221</v>
      </c>
      <c r="D694">
        <v>20051216</v>
      </c>
      <c r="E694">
        <v>28852</v>
      </c>
      <c r="F694">
        <v>1</v>
      </c>
      <c r="G694">
        <v>10</v>
      </c>
      <c r="H694">
        <v>3578.27</v>
      </c>
      <c r="I694">
        <v>2171.2941999999998</v>
      </c>
      <c r="J694" s="16">
        <v>38695</v>
      </c>
      <c r="K694">
        <v>35782.699999999997</v>
      </c>
      <c r="L694">
        <v>21712.941999999999</v>
      </c>
      <c r="M694">
        <v>14069.758</v>
      </c>
    </row>
    <row r="695" spans="1:13" x14ac:dyDescent="0.25">
      <c r="A695">
        <v>313</v>
      </c>
      <c r="B695">
        <v>20051203</v>
      </c>
      <c r="C695">
        <v>20051215</v>
      </c>
      <c r="D695">
        <v>20051210</v>
      </c>
      <c r="E695">
        <v>28853</v>
      </c>
      <c r="F695">
        <v>1</v>
      </c>
      <c r="G695">
        <v>12</v>
      </c>
      <c r="H695">
        <v>3578.27</v>
      </c>
      <c r="I695">
        <v>2171.2941999999998</v>
      </c>
      <c r="J695" s="16">
        <v>38689</v>
      </c>
      <c r="K695">
        <v>42939.24</v>
      </c>
      <c r="L695">
        <v>26055.5304</v>
      </c>
      <c r="M695">
        <v>16883.709599999998</v>
      </c>
    </row>
    <row r="696" spans="1:13" x14ac:dyDescent="0.25">
      <c r="A696">
        <v>311</v>
      </c>
      <c r="B696">
        <v>20051225</v>
      </c>
      <c r="C696">
        <v>20060106</v>
      </c>
      <c r="D696">
        <v>20060101</v>
      </c>
      <c r="E696">
        <v>28854</v>
      </c>
      <c r="F696">
        <v>1</v>
      </c>
      <c r="G696">
        <v>10</v>
      </c>
      <c r="H696">
        <v>3578.27</v>
      </c>
      <c r="I696">
        <v>2171.2941999999998</v>
      </c>
      <c r="J696" s="16">
        <v>38711</v>
      </c>
      <c r="K696">
        <v>35782.699999999997</v>
      </c>
      <c r="L696">
        <v>21712.941999999999</v>
      </c>
      <c r="M696">
        <v>14069.758</v>
      </c>
    </row>
    <row r="697" spans="1:13" x14ac:dyDescent="0.25">
      <c r="A697">
        <v>314</v>
      </c>
      <c r="B697">
        <v>20051213</v>
      </c>
      <c r="C697">
        <v>20051225</v>
      </c>
      <c r="D697">
        <v>20051220</v>
      </c>
      <c r="E697">
        <v>28856</v>
      </c>
      <c r="F697">
        <v>1</v>
      </c>
      <c r="G697">
        <v>6</v>
      </c>
      <c r="H697">
        <v>3578.27</v>
      </c>
      <c r="I697">
        <v>2171.2941999999998</v>
      </c>
      <c r="J697" s="16">
        <v>38699</v>
      </c>
      <c r="K697">
        <v>21469.62</v>
      </c>
      <c r="L697">
        <v>13027.7652</v>
      </c>
      <c r="M697">
        <v>8441.8547999999992</v>
      </c>
    </row>
    <row r="698" spans="1:13" x14ac:dyDescent="0.25">
      <c r="A698">
        <v>312</v>
      </c>
      <c r="B698">
        <v>20051220</v>
      </c>
      <c r="C698">
        <v>20060101</v>
      </c>
      <c r="D698">
        <v>20051227</v>
      </c>
      <c r="E698">
        <v>28859</v>
      </c>
      <c r="F698">
        <v>1</v>
      </c>
      <c r="G698">
        <v>18</v>
      </c>
      <c r="H698">
        <v>3578.27</v>
      </c>
      <c r="I698">
        <v>2171.2941999999998</v>
      </c>
      <c r="J698" s="16">
        <v>38706</v>
      </c>
      <c r="K698">
        <v>64408.86</v>
      </c>
      <c r="L698">
        <v>39083.295599999998</v>
      </c>
      <c r="M698">
        <v>25325.564399999999</v>
      </c>
    </row>
    <row r="699" spans="1:13" x14ac:dyDescent="0.25">
      <c r="A699">
        <v>313</v>
      </c>
      <c r="B699">
        <v>20051228</v>
      </c>
      <c r="C699">
        <v>20060109</v>
      </c>
      <c r="D699">
        <v>20060104</v>
      </c>
      <c r="E699">
        <v>28869</v>
      </c>
      <c r="F699">
        <v>1</v>
      </c>
      <c r="G699">
        <v>5</v>
      </c>
      <c r="H699">
        <v>3578.27</v>
      </c>
      <c r="I699">
        <v>2171.2941999999998</v>
      </c>
      <c r="J699" s="16">
        <v>38714</v>
      </c>
      <c r="K699">
        <v>17891.349999999999</v>
      </c>
      <c r="L699">
        <v>10856.471</v>
      </c>
      <c r="M699">
        <v>7034.8789999999999</v>
      </c>
    </row>
    <row r="700" spans="1:13" x14ac:dyDescent="0.25">
      <c r="A700">
        <v>310</v>
      </c>
      <c r="B700">
        <v>20051226</v>
      </c>
      <c r="C700">
        <v>20060107</v>
      </c>
      <c r="D700">
        <v>20060102</v>
      </c>
      <c r="E700">
        <v>28870</v>
      </c>
      <c r="F700">
        <v>1</v>
      </c>
      <c r="G700">
        <v>12</v>
      </c>
      <c r="H700">
        <v>3578.27</v>
      </c>
      <c r="I700">
        <v>2171.2941999999998</v>
      </c>
      <c r="J700" s="16">
        <v>38712</v>
      </c>
      <c r="K700">
        <v>42939.24</v>
      </c>
      <c r="L700">
        <v>26055.5304</v>
      </c>
      <c r="M700">
        <v>16883.709599999998</v>
      </c>
    </row>
    <row r="701" spans="1:13" x14ac:dyDescent="0.25">
      <c r="A701">
        <v>314</v>
      </c>
      <c r="B701">
        <v>20051230</v>
      </c>
      <c r="C701">
        <v>20060111</v>
      </c>
      <c r="D701">
        <v>20060106</v>
      </c>
      <c r="E701">
        <v>28871</v>
      </c>
      <c r="F701">
        <v>1</v>
      </c>
      <c r="G701">
        <v>4</v>
      </c>
      <c r="H701">
        <v>3578.27</v>
      </c>
      <c r="I701">
        <v>2171.2941999999998</v>
      </c>
      <c r="J701" s="16">
        <v>38716</v>
      </c>
      <c r="K701">
        <v>14313.08</v>
      </c>
      <c r="L701">
        <v>8685.1767999999993</v>
      </c>
      <c r="M701">
        <v>5627.9031999999997</v>
      </c>
    </row>
    <row r="702" spans="1:13" x14ac:dyDescent="0.25">
      <c r="A702">
        <v>313</v>
      </c>
      <c r="B702">
        <v>20051222</v>
      </c>
      <c r="C702">
        <v>20060103</v>
      </c>
      <c r="D702">
        <v>20051229</v>
      </c>
      <c r="E702">
        <v>28989</v>
      </c>
      <c r="F702">
        <v>1</v>
      </c>
      <c r="G702">
        <v>16</v>
      </c>
      <c r="H702">
        <v>3578.27</v>
      </c>
      <c r="I702">
        <v>2171.2941999999998</v>
      </c>
      <c r="J702" s="16">
        <v>38708</v>
      </c>
      <c r="K702">
        <v>57252.32</v>
      </c>
      <c r="L702">
        <v>34740.707199999997</v>
      </c>
      <c r="M702">
        <v>22511.612799999999</v>
      </c>
    </row>
    <row r="703" spans="1:13" x14ac:dyDescent="0.25">
      <c r="A703">
        <v>314</v>
      </c>
      <c r="B703">
        <v>20051219</v>
      </c>
      <c r="C703">
        <v>20051231</v>
      </c>
      <c r="D703">
        <v>20051226</v>
      </c>
      <c r="E703">
        <v>28993</v>
      </c>
      <c r="F703">
        <v>1</v>
      </c>
      <c r="G703">
        <v>15</v>
      </c>
      <c r="H703">
        <v>3578.27</v>
      </c>
      <c r="I703">
        <v>2171.2941999999998</v>
      </c>
      <c r="J703" s="16">
        <v>38705</v>
      </c>
      <c r="K703">
        <v>53674.05</v>
      </c>
      <c r="L703">
        <v>32569.413</v>
      </c>
      <c r="M703">
        <v>21104.636999999999</v>
      </c>
    </row>
    <row r="704" spans="1:13" x14ac:dyDescent="0.25">
      <c r="A704">
        <v>311</v>
      </c>
      <c r="B704">
        <v>20051222</v>
      </c>
      <c r="C704">
        <v>20060103</v>
      </c>
      <c r="D704">
        <v>20051229</v>
      </c>
      <c r="E704">
        <v>29016</v>
      </c>
      <c r="F704">
        <v>1</v>
      </c>
      <c r="G704">
        <v>6</v>
      </c>
      <c r="H704">
        <v>3578.27</v>
      </c>
      <c r="I704">
        <v>2171.2941999999998</v>
      </c>
      <c r="J704" s="16">
        <v>38708</v>
      </c>
      <c r="K704">
        <v>21469.62</v>
      </c>
      <c r="L704">
        <v>13027.7652</v>
      </c>
      <c r="M704">
        <v>8441.8547999999992</v>
      </c>
    </row>
    <row r="705" spans="1:13" x14ac:dyDescent="0.25">
      <c r="A705">
        <v>310</v>
      </c>
      <c r="B705">
        <v>20051216</v>
      </c>
      <c r="C705">
        <v>20051228</v>
      </c>
      <c r="D705">
        <v>20051223</v>
      </c>
      <c r="E705">
        <v>29017</v>
      </c>
      <c r="F705">
        <v>1</v>
      </c>
      <c r="G705">
        <v>5</v>
      </c>
      <c r="H705">
        <v>3578.27</v>
      </c>
      <c r="I705">
        <v>2171.2941999999998</v>
      </c>
      <c r="J705" s="16">
        <v>38702</v>
      </c>
      <c r="K705">
        <v>17891.349999999999</v>
      </c>
      <c r="L705">
        <v>10856.471</v>
      </c>
      <c r="M705">
        <v>7034.8789999999999</v>
      </c>
    </row>
    <row r="706" spans="1:13" x14ac:dyDescent="0.25">
      <c r="A706">
        <v>312</v>
      </c>
      <c r="B706">
        <v>20051219</v>
      </c>
      <c r="C706">
        <v>20051231</v>
      </c>
      <c r="D706">
        <v>20051226</v>
      </c>
      <c r="E706">
        <v>29044</v>
      </c>
      <c r="F706">
        <v>1</v>
      </c>
      <c r="G706">
        <v>7</v>
      </c>
      <c r="H706">
        <v>3578.27</v>
      </c>
      <c r="I706">
        <v>2171.2941999999998</v>
      </c>
      <c r="J706" s="16">
        <v>38705</v>
      </c>
      <c r="K706">
        <v>25047.89</v>
      </c>
      <c r="L706">
        <v>15199.0594</v>
      </c>
      <c r="M706">
        <v>9848.8305999999993</v>
      </c>
    </row>
    <row r="707" spans="1:13" x14ac:dyDescent="0.25">
      <c r="A707">
        <v>328</v>
      </c>
      <c r="B707">
        <v>20050725</v>
      </c>
      <c r="C707">
        <v>20050806</v>
      </c>
      <c r="D707">
        <v>20050801</v>
      </c>
      <c r="E707">
        <v>14510</v>
      </c>
      <c r="F707">
        <v>1</v>
      </c>
      <c r="G707">
        <v>12</v>
      </c>
      <c r="H707">
        <v>699.09820000000002</v>
      </c>
      <c r="I707">
        <v>413.1463</v>
      </c>
      <c r="J707" s="16">
        <v>38558</v>
      </c>
      <c r="K707">
        <v>8389.1784000000007</v>
      </c>
      <c r="L707">
        <v>4957.7556000000004</v>
      </c>
      <c r="M707">
        <v>3431.4227999999998</v>
      </c>
    </row>
    <row r="708" spans="1:13" x14ac:dyDescent="0.25">
      <c r="A708">
        <v>332</v>
      </c>
      <c r="B708">
        <v>20050707</v>
      </c>
      <c r="C708">
        <v>20050719</v>
      </c>
      <c r="D708">
        <v>20050714</v>
      </c>
      <c r="E708">
        <v>14520</v>
      </c>
      <c r="F708">
        <v>1</v>
      </c>
      <c r="G708">
        <v>10</v>
      </c>
      <c r="H708">
        <v>699.09820000000002</v>
      </c>
      <c r="I708">
        <v>413.1463</v>
      </c>
      <c r="J708" s="16">
        <v>38540</v>
      </c>
      <c r="K708">
        <v>6990.982</v>
      </c>
      <c r="L708">
        <v>4131.4629999999997</v>
      </c>
      <c r="M708">
        <v>2859.5189999999998</v>
      </c>
    </row>
    <row r="709" spans="1:13" x14ac:dyDescent="0.25">
      <c r="A709">
        <v>338</v>
      </c>
      <c r="B709">
        <v>20050728</v>
      </c>
      <c r="C709">
        <v>20050809</v>
      </c>
      <c r="D709">
        <v>20050804</v>
      </c>
      <c r="E709">
        <v>14558</v>
      </c>
      <c r="F709">
        <v>1</v>
      </c>
      <c r="G709">
        <v>3</v>
      </c>
      <c r="H709">
        <v>699.09820000000002</v>
      </c>
      <c r="I709">
        <v>413.1463</v>
      </c>
      <c r="J709" s="16">
        <v>38561</v>
      </c>
      <c r="K709">
        <v>2097.2946000000002</v>
      </c>
      <c r="L709">
        <v>1239.4389000000001</v>
      </c>
      <c r="M709">
        <v>857.85569999999996</v>
      </c>
    </row>
    <row r="710" spans="1:13" x14ac:dyDescent="0.25">
      <c r="A710">
        <v>322</v>
      </c>
      <c r="B710">
        <v>20050813</v>
      </c>
      <c r="C710">
        <v>20050825</v>
      </c>
      <c r="D710">
        <v>20050820</v>
      </c>
      <c r="E710">
        <v>14576</v>
      </c>
      <c r="F710">
        <v>1</v>
      </c>
      <c r="G710">
        <v>17</v>
      </c>
      <c r="H710">
        <v>699.09820000000002</v>
      </c>
      <c r="I710">
        <v>413.1463</v>
      </c>
      <c r="J710" s="16">
        <v>38577</v>
      </c>
      <c r="K710">
        <v>11884.669400000001</v>
      </c>
      <c r="L710">
        <v>7023.4871000000003</v>
      </c>
      <c r="M710">
        <v>4861.1823000000004</v>
      </c>
    </row>
    <row r="711" spans="1:13" x14ac:dyDescent="0.25">
      <c r="A711">
        <v>338</v>
      </c>
      <c r="B711">
        <v>20050829</v>
      </c>
      <c r="C711">
        <v>20050910</v>
      </c>
      <c r="D711">
        <v>20050905</v>
      </c>
      <c r="E711">
        <v>14577</v>
      </c>
      <c r="F711">
        <v>1</v>
      </c>
      <c r="G711">
        <v>13</v>
      </c>
      <c r="H711">
        <v>699.09820000000002</v>
      </c>
      <c r="I711">
        <v>413.1463</v>
      </c>
      <c r="J711" s="16">
        <v>38593</v>
      </c>
      <c r="K711">
        <v>9088.2765999999992</v>
      </c>
      <c r="L711">
        <v>5370.9018999999998</v>
      </c>
      <c r="M711">
        <v>3717.3746999999998</v>
      </c>
    </row>
    <row r="712" spans="1:13" x14ac:dyDescent="0.25">
      <c r="A712">
        <v>338</v>
      </c>
      <c r="B712">
        <v>20050906</v>
      </c>
      <c r="C712">
        <v>20050918</v>
      </c>
      <c r="D712">
        <v>20050913</v>
      </c>
      <c r="E712">
        <v>14581</v>
      </c>
      <c r="F712">
        <v>1</v>
      </c>
      <c r="G712">
        <v>17</v>
      </c>
      <c r="H712">
        <v>699.09820000000002</v>
      </c>
      <c r="I712">
        <v>413.1463</v>
      </c>
      <c r="J712" s="16">
        <v>38601</v>
      </c>
      <c r="K712">
        <v>11884.669400000001</v>
      </c>
      <c r="L712">
        <v>7023.4871000000003</v>
      </c>
      <c r="M712">
        <v>4861.1823000000004</v>
      </c>
    </row>
    <row r="713" spans="1:13" x14ac:dyDescent="0.25">
      <c r="A713">
        <v>334</v>
      </c>
      <c r="B713">
        <v>20051023</v>
      </c>
      <c r="C713">
        <v>20051104</v>
      </c>
      <c r="D713">
        <v>20051030</v>
      </c>
      <c r="E713">
        <v>14599</v>
      </c>
      <c r="F713">
        <v>1</v>
      </c>
      <c r="G713">
        <v>12</v>
      </c>
      <c r="H713">
        <v>699.09820000000002</v>
      </c>
      <c r="I713">
        <v>413.1463</v>
      </c>
      <c r="J713" s="16">
        <v>38648</v>
      </c>
      <c r="K713">
        <v>8389.1784000000007</v>
      </c>
      <c r="L713">
        <v>4957.7556000000004</v>
      </c>
      <c r="M713">
        <v>3431.4227999999998</v>
      </c>
    </row>
    <row r="714" spans="1:13" x14ac:dyDescent="0.25">
      <c r="A714">
        <v>320</v>
      </c>
      <c r="B714">
        <v>20051006</v>
      </c>
      <c r="C714">
        <v>20051018</v>
      </c>
      <c r="D714">
        <v>20051013</v>
      </c>
      <c r="E714">
        <v>14610</v>
      </c>
      <c r="F714">
        <v>1</v>
      </c>
      <c r="G714">
        <v>18</v>
      </c>
      <c r="H714">
        <v>699.09820000000002</v>
      </c>
      <c r="I714">
        <v>413.1463</v>
      </c>
      <c r="J714" s="16">
        <v>38631</v>
      </c>
      <c r="K714">
        <v>12583.767599999999</v>
      </c>
      <c r="L714">
        <v>7436.6333999999997</v>
      </c>
      <c r="M714">
        <v>5147.1342000000004</v>
      </c>
    </row>
    <row r="715" spans="1:13" x14ac:dyDescent="0.25">
      <c r="A715">
        <v>320</v>
      </c>
      <c r="B715">
        <v>20051029</v>
      </c>
      <c r="C715">
        <v>20051110</v>
      </c>
      <c r="D715">
        <v>20051105</v>
      </c>
      <c r="E715">
        <v>14613</v>
      </c>
      <c r="F715">
        <v>1</v>
      </c>
      <c r="G715">
        <v>1</v>
      </c>
      <c r="H715">
        <v>699.09820000000002</v>
      </c>
      <c r="I715">
        <v>413.1463</v>
      </c>
      <c r="J715" s="16">
        <v>38654</v>
      </c>
      <c r="K715">
        <v>699.09820000000002</v>
      </c>
      <c r="L715">
        <v>413.1463</v>
      </c>
      <c r="M715">
        <v>285.95190000000002</v>
      </c>
    </row>
    <row r="716" spans="1:13" x14ac:dyDescent="0.25">
      <c r="A716">
        <v>330</v>
      </c>
      <c r="B716">
        <v>20051112</v>
      </c>
      <c r="C716">
        <v>20051124</v>
      </c>
      <c r="D716">
        <v>20051119</v>
      </c>
      <c r="E716">
        <v>14617</v>
      </c>
      <c r="F716">
        <v>1</v>
      </c>
      <c r="G716">
        <v>12</v>
      </c>
      <c r="H716">
        <v>699.09820000000002</v>
      </c>
      <c r="I716">
        <v>413.1463</v>
      </c>
      <c r="J716" s="16">
        <v>38668</v>
      </c>
      <c r="K716">
        <v>8389.1784000000007</v>
      </c>
      <c r="L716">
        <v>4957.7556000000004</v>
      </c>
      <c r="M716">
        <v>3431.4227999999998</v>
      </c>
    </row>
    <row r="717" spans="1:13" x14ac:dyDescent="0.25">
      <c r="A717">
        <v>328</v>
      </c>
      <c r="B717">
        <v>20051130</v>
      </c>
      <c r="C717">
        <v>20051212</v>
      </c>
      <c r="D717">
        <v>20051207</v>
      </c>
      <c r="E717">
        <v>14634</v>
      </c>
      <c r="F717">
        <v>1</v>
      </c>
      <c r="G717">
        <v>5</v>
      </c>
      <c r="H717">
        <v>699.09820000000002</v>
      </c>
      <c r="I717">
        <v>413.1463</v>
      </c>
      <c r="J717" s="16">
        <v>38686</v>
      </c>
      <c r="K717">
        <v>3495.491</v>
      </c>
      <c r="L717">
        <v>2065.7314999999999</v>
      </c>
      <c r="M717">
        <v>1429.7594999999999</v>
      </c>
    </row>
    <row r="718" spans="1:13" x14ac:dyDescent="0.25">
      <c r="A718">
        <v>336</v>
      </c>
      <c r="B718">
        <v>20051123</v>
      </c>
      <c r="C718">
        <v>20051205</v>
      </c>
      <c r="D718">
        <v>20051130</v>
      </c>
      <c r="E718">
        <v>14636</v>
      </c>
      <c r="F718">
        <v>1</v>
      </c>
      <c r="G718">
        <v>8</v>
      </c>
      <c r="H718">
        <v>699.09820000000002</v>
      </c>
      <c r="I718">
        <v>413.1463</v>
      </c>
      <c r="J718" s="16">
        <v>38679</v>
      </c>
      <c r="K718">
        <v>5592.7856000000002</v>
      </c>
      <c r="L718">
        <v>3305.1704</v>
      </c>
      <c r="M718">
        <v>2287.6152000000002</v>
      </c>
    </row>
    <row r="719" spans="1:13" x14ac:dyDescent="0.25">
      <c r="A719">
        <v>334</v>
      </c>
      <c r="B719">
        <v>20051204</v>
      </c>
      <c r="C719">
        <v>20051216</v>
      </c>
      <c r="D719">
        <v>20051211</v>
      </c>
      <c r="E719">
        <v>14643</v>
      </c>
      <c r="F719">
        <v>1</v>
      </c>
      <c r="G719">
        <v>15</v>
      </c>
      <c r="H719">
        <v>699.09820000000002</v>
      </c>
      <c r="I719">
        <v>413.1463</v>
      </c>
      <c r="J719" s="16">
        <v>38690</v>
      </c>
      <c r="K719">
        <v>10486.473</v>
      </c>
      <c r="L719">
        <v>6197.1944999999996</v>
      </c>
      <c r="M719">
        <v>4289.2785000000003</v>
      </c>
    </row>
    <row r="720" spans="1:13" x14ac:dyDescent="0.25">
      <c r="A720">
        <v>342</v>
      </c>
      <c r="B720">
        <v>20051228</v>
      </c>
      <c r="C720">
        <v>20060109</v>
      </c>
      <c r="D720">
        <v>20060104</v>
      </c>
      <c r="E720">
        <v>14650</v>
      </c>
      <c r="F720">
        <v>1</v>
      </c>
      <c r="G720">
        <v>6</v>
      </c>
      <c r="H720">
        <v>699.09820000000002</v>
      </c>
      <c r="I720">
        <v>413.1463</v>
      </c>
      <c r="J720" s="16">
        <v>38714</v>
      </c>
      <c r="K720">
        <v>4194.5892000000003</v>
      </c>
      <c r="L720">
        <v>2478.8778000000002</v>
      </c>
      <c r="M720">
        <v>1715.7113999999999</v>
      </c>
    </row>
    <row r="721" spans="1:13" x14ac:dyDescent="0.25">
      <c r="A721">
        <v>328</v>
      </c>
      <c r="B721">
        <v>20051208</v>
      </c>
      <c r="C721">
        <v>20051220</v>
      </c>
      <c r="D721">
        <v>20051215</v>
      </c>
      <c r="E721">
        <v>14651</v>
      </c>
      <c r="F721">
        <v>1</v>
      </c>
      <c r="G721">
        <v>4</v>
      </c>
      <c r="H721">
        <v>699.09820000000002</v>
      </c>
      <c r="I721">
        <v>413.1463</v>
      </c>
      <c r="J721" s="16">
        <v>38694</v>
      </c>
      <c r="K721">
        <v>2796.3928000000001</v>
      </c>
      <c r="L721">
        <v>1652.5852</v>
      </c>
      <c r="M721">
        <v>1143.8076000000001</v>
      </c>
    </row>
    <row r="722" spans="1:13" x14ac:dyDescent="0.25">
      <c r="A722">
        <v>344</v>
      </c>
      <c r="B722">
        <v>20050722</v>
      </c>
      <c r="C722">
        <v>20050803</v>
      </c>
      <c r="D722">
        <v>20050729</v>
      </c>
      <c r="E722">
        <v>25857</v>
      </c>
      <c r="F722">
        <v>1</v>
      </c>
      <c r="G722">
        <v>16</v>
      </c>
      <c r="H722">
        <v>3399.99</v>
      </c>
      <c r="I722">
        <v>1912.1543999999999</v>
      </c>
      <c r="J722" s="16">
        <v>38555</v>
      </c>
      <c r="K722">
        <v>54399.839999999997</v>
      </c>
      <c r="L722">
        <v>30594.470399999998</v>
      </c>
      <c r="M722">
        <v>23805.369600000002</v>
      </c>
    </row>
    <row r="723" spans="1:13" x14ac:dyDescent="0.25">
      <c r="A723">
        <v>346</v>
      </c>
      <c r="B723">
        <v>20050701</v>
      </c>
      <c r="C723">
        <v>20050713</v>
      </c>
      <c r="D723">
        <v>20050708</v>
      </c>
      <c r="E723">
        <v>25863</v>
      </c>
      <c r="F723">
        <v>1</v>
      </c>
      <c r="G723">
        <v>19</v>
      </c>
      <c r="H723">
        <v>3399.99</v>
      </c>
      <c r="I723">
        <v>1912.1543999999999</v>
      </c>
      <c r="J723" s="16">
        <v>38534</v>
      </c>
      <c r="K723">
        <v>64599.81</v>
      </c>
      <c r="L723">
        <v>36330.933599999997</v>
      </c>
      <c r="M723">
        <v>28268.876400000001</v>
      </c>
    </row>
    <row r="724" spans="1:13" x14ac:dyDescent="0.25">
      <c r="A724">
        <v>351</v>
      </c>
      <c r="B724">
        <v>20050722</v>
      </c>
      <c r="C724">
        <v>20050803</v>
      </c>
      <c r="D724">
        <v>20050729</v>
      </c>
      <c r="E724">
        <v>25865</v>
      </c>
      <c r="F724">
        <v>1</v>
      </c>
      <c r="G724">
        <v>17</v>
      </c>
      <c r="H724">
        <v>3374.99</v>
      </c>
      <c r="I724">
        <v>1898.0944</v>
      </c>
      <c r="J724" s="16">
        <v>38555</v>
      </c>
      <c r="K724">
        <v>57374.83</v>
      </c>
      <c r="L724">
        <v>32267.604800000001</v>
      </c>
      <c r="M724">
        <v>25107.225200000001</v>
      </c>
    </row>
    <row r="725" spans="1:13" x14ac:dyDescent="0.25">
      <c r="A725">
        <v>350</v>
      </c>
      <c r="B725">
        <v>20050727</v>
      </c>
      <c r="C725">
        <v>20050808</v>
      </c>
      <c r="D725">
        <v>20050803</v>
      </c>
      <c r="E725">
        <v>25866</v>
      </c>
      <c r="F725">
        <v>1</v>
      </c>
      <c r="G725">
        <v>7</v>
      </c>
      <c r="H725">
        <v>3374.99</v>
      </c>
      <c r="I725">
        <v>1898.0944</v>
      </c>
      <c r="J725" s="16">
        <v>38560</v>
      </c>
      <c r="K725">
        <v>23624.93</v>
      </c>
      <c r="L725">
        <v>13286.6608</v>
      </c>
      <c r="M725">
        <v>10338.269200000001</v>
      </c>
    </row>
    <row r="726" spans="1:13" x14ac:dyDescent="0.25">
      <c r="A726">
        <v>344</v>
      </c>
      <c r="B726">
        <v>20050815</v>
      </c>
      <c r="C726">
        <v>20050827</v>
      </c>
      <c r="D726">
        <v>20050822</v>
      </c>
      <c r="E726">
        <v>25872</v>
      </c>
      <c r="F726">
        <v>1</v>
      </c>
      <c r="G726">
        <v>14</v>
      </c>
      <c r="H726">
        <v>3399.99</v>
      </c>
      <c r="I726">
        <v>1912.1543999999999</v>
      </c>
      <c r="J726" s="16">
        <v>38579</v>
      </c>
      <c r="K726">
        <v>47599.86</v>
      </c>
      <c r="L726">
        <v>26770.161599999999</v>
      </c>
      <c r="M726">
        <v>20829.698400000001</v>
      </c>
    </row>
    <row r="727" spans="1:13" x14ac:dyDescent="0.25">
      <c r="A727">
        <v>350</v>
      </c>
      <c r="B727">
        <v>20050821</v>
      </c>
      <c r="C727">
        <v>20050902</v>
      </c>
      <c r="D727">
        <v>20050828</v>
      </c>
      <c r="E727">
        <v>25876</v>
      </c>
      <c r="F727">
        <v>1</v>
      </c>
      <c r="G727">
        <v>11</v>
      </c>
      <c r="H727">
        <v>3374.99</v>
      </c>
      <c r="I727">
        <v>1898.0944</v>
      </c>
      <c r="J727" s="16">
        <v>38585</v>
      </c>
      <c r="K727">
        <v>37124.89</v>
      </c>
      <c r="L727">
        <v>20879.038400000001</v>
      </c>
      <c r="M727">
        <v>16245.8516</v>
      </c>
    </row>
    <row r="728" spans="1:13" x14ac:dyDescent="0.25">
      <c r="A728">
        <v>344</v>
      </c>
      <c r="B728">
        <v>20050921</v>
      </c>
      <c r="C728">
        <v>20051003</v>
      </c>
      <c r="D728">
        <v>20050928</v>
      </c>
      <c r="E728">
        <v>25886</v>
      </c>
      <c r="F728">
        <v>1</v>
      </c>
      <c r="G728">
        <v>2</v>
      </c>
      <c r="H728">
        <v>3399.99</v>
      </c>
      <c r="I728">
        <v>1912.1543999999999</v>
      </c>
      <c r="J728" s="16">
        <v>38616</v>
      </c>
      <c r="K728">
        <v>6799.98</v>
      </c>
      <c r="L728">
        <v>3824.3087999999998</v>
      </c>
      <c r="M728">
        <v>2975.6712000000002</v>
      </c>
    </row>
    <row r="729" spans="1:13" x14ac:dyDescent="0.25">
      <c r="A729">
        <v>346</v>
      </c>
      <c r="B729">
        <v>20050904</v>
      </c>
      <c r="C729">
        <v>20050916</v>
      </c>
      <c r="D729">
        <v>20050911</v>
      </c>
      <c r="E729">
        <v>25887</v>
      </c>
      <c r="F729">
        <v>1</v>
      </c>
      <c r="G729">
        <v>8</v>
      </c>
      <c r="H729">
        <v>3399.99</v>
      </c>
      <c r="I729">
        <v>1912.1543999999999</v>
      </c>
      <c r="J729" s="16">
        <v>38599</v>
      </c>
      <c r="K729">
        <v>27199.919999999998</v>
      </c>
      <c r="L729">
        <v>15297.235199999999</v>
      </c>
      <c r="M729">
        <v>11902.684800000001</v>
      </c>
    </row>
    <row r="730" spans="1:13" x14ac:dyDescent="0.25">
      <c r="A730">
        <v>350</v>
      </c>
      <c r="B730">
        <v>20050909</v>
      </c>
      <c r="C730">
        <v>20050921</v>
      </c>
      <c r="D730">
        <v>20050916</v>
      </c>
      <c r="E730">
        <v>25888</v>
      </c>
      <c r="F730">
        <v>1</v>
      </c>
      <c r="G730">
        <v>16</v>
      </c>
      <c r="H730">
        <v>3374.99</v>
      </c>
      <c r="I730">
        <v>1898.0944</v>
      </c>
      <c r="J730" s="16">
        <v>38604</v>
      </c>
      <c r="K730">
        <v>53999.839999999997</v>
      </c>
      <c r="L730">
        <v>30369.510399999999</v>
      </c>
      <c r="M730">
        <v>23630.329600000001</v>
      </c>
    </row>
    <row r="731" spans="1:13" x14ac:dyDescent="0.25">
      <c r="A731">
        <v>345</v>
      </c>
      <c r="B731">
        <v>20051005</v>
      </c>
      <c r="C731">
        <v>20051017</v>
      </c>
      <c r="D731">
        <v>20051012</v>
      </c>
      <c r="E731">
        <v>25895</v>
      </c>
      <c r="F731">
        <v>1</v>
      </c>
      <c r="G731">
        <v>3</v>
      </c>
      <c r="H731">
        <v>3399.99</v>
      </c>
      <c r="I731">
        <v>1912.1543999999999</v>
      </c>
      <c r="J731" s="16">
        <v>38630</v>
      </c>
      <c r="K731">
        <v>10199.969999999999</v>
      </c>
      <c r="L731">
        <v>5736.4632000000001</v>
      </c>
      <c r="M731">
        <v>4463.5068000000001</v>
      </c>
    </row>
    <row r="732" spans="1:13" x14ac:dyDescent="0.25">
      <c r="A732">
        <v>349</v>
      </c>
      <c r="B732">
        <v>20051011</v>
      </c>
      <c r="C732">
        <v>20051023</v>
      </c>
      <c r="D732">
        <v>20051018</v>
      </c>
      <c r="E732">
        <v>25903</v>
      </c>
      <c r="F732">
        <v>1</v>
      </c>
      <c r="G732">
        <v>9</v>
      </c>
      <c r="H732">
        <v>3374.99</v>
      </c>
      <c r="I732">
        <v>1898.0944</v>
      </c>
      <c r="J732" s="16">
        <v>38636</v>
      </c>
      <c r="K732">
        <v>30374.91</v>
      </c>
      <c r="L732">
        <v>17082.849600000001</v>
      </c>
      <c r="M732">
        <v>13292.0604</v>
      </c>
    </row>
    <row r="733" spans="1:13" x14ac:dyDescent="0.25">
      <c r="A733">
        <v>344</v>
      </c>
      <c r="B733">
        <v>20051230</v>
      </c>
      <c r="C733">
        <v>20060111</v>
      </c>
      <c r="D733">
        <v>20060106</v>
      </c>
      <c r="E733">
        <v>25962</v>
      </c>
      <c r="F733">
        <v>1</v>
      </c>
      <c r="G733">
        <v>8</v>
      </c>
      <c r="H733">
        <v>3399.99</v>
      </c>
      <c r="I733">
        <v>1912.1543999999999</v>
      </c>
      <c r="J733" s="16">
        <v>38716</v>
      </c>
      <c r="K733">
        <v>27199.919999999998</v>
      </c>
      <c r="L733">
        <v>15297.235199999999</v>
      </c>
      <c r="M733">
        <v>11902.684800000001</v>
      </c>
    </row>
    <row r="734" spans="1:13" x14ac:dyDescent="0.25">
      <c r="A734">
        <v>346</v>
      </c>
      <c r="B734">
        <v>20051213</v>
      </c>
      <c r="C734">
        <v>20051225</v>
      </c>
      <c r="D734">
        <v>20051220</v>
      </c>
      <c r="E734">
        <v>25964</v>
      </c>
      <c r="F734">
        <v>1</v>
      </c>
      <c r="G734">
        <v>17</v>
      </c>
      <c r="H734">
        <v>3399.99</v>
      </c>
      <c r="I734">
        <v>1912.1543999999999</v>
      </c>
      <c r="J734" s="16">
        <v>38699</v>
      </c>
      <c r="K734">
        <v>57799.83</v>
      </c>
      <c r="L734">
        <v>32506.624800000001</v>
      </c>
      <c r="M734">
        <v>25293.2052</v>
      </c>
    </row>
    <row r="735" spans="1:13" x14ac:dyDescent="0.25">
      <c r="A735">
        <v>349</v>
      </c>
      <c r="B735">
        <v>20051226</v>
      </c>
      <c r="C735">
        <v>20060107</v>
      </c>
      <c r="D735">
        <v>20060102</v>
      </c>
      <c r="E735">
        <v>25970</v>
      </c>
      <c r="F735">
        <v>1</v>
      </c>
      <c r="G735">
        <v>2</v>
      </c>
      <c r="H735">
        <v>3374.99</v>
      </c>
      <c r="I735">
        <v>1898.0944</v>
      </c>
      <c r="J735" s="16">
        <v>38712</v>
      </c>
      <c r="K735">
        <v>6749.98</v>
      </c>
      <c r="L735">
        <v>3796.1887999999999</v>
      </c>
      <c r="M735">
        <v>2953.7912000000001</v>
      </c>
    </row>
    <row r="736" spans="1:13" x14ac:dyDescent="0.25">
      <c r="A736">
        <v>350</v>
      </c>
      <c r="B736">
        <v>20051203</v>
      </c>
      <c r="C736">
        <v>20051215</v>
      </c>
      <c r="D736">
        <v>20051210</v>
      </c>
      <c r="E736">
        <v>25972</v>
      </c>
      <c r="F736">
        <v>1</v>
      </c>
      <c r="G736">
        <v>8</v>
      </c>
      <c r="H736">
        <v>3374.99</v>
      </c>
      <c r="I736">
        <v>1898.0944</v>
      </c>
      <c r="J736" s="16">
        <v>38689</v>
      </c>
      <c r="K736">
        <v>26999.919999999998</v>
      </c>
      <c r="L736">
        <v>15184.7552</v>
      </c>
      <c r="M736">
        <v>11815.1648</v>
      </c>
    </row>
    <row r="737" spans="1:13" x14ac:dyDescent="0.25">
      <c r="A737">
        <v>344</v>
      </c>
      <c r="B737">
        <v>20051204</v>
      </c>
      <c r="C737">
        <v>20051216</v>
      </c>
      <c r="D737">
        <v>20051211</v>
      </c>
      <c r="E737">
        <v>25973</v>
      </c>
      <c r="F737">
        <v>1</v>
      </c>
      <c r="G737">
        <v>6</v>
      </c>
      <c r="H737">
        <v>3399.99</v>
      </c>
      <c r="I737">
        <v>1912.1543999999999</v>
      </c>
      <c r="J737" s="16">
        <v>38690</v>
      </c>
      <c r="K737">
        <v>20399.939999999999</v>
      </c>
      <c r="L737">
        <v>11472.9264</v>
      </c>
      <c r="M737">
        <v>8927.0136000000002</v>
      </c>
    </row>
    <row r="738" spans="1:13" x14ac:dyDescent="0.25">
      <c r="A738">
        <v>345</v>
      </c>
      <c r="B738">
        <v>20051203</v>
      </c>
      <c r="C738">
        <v>20051215</v>
      </c>
      <c r="D738">
        <v>20051210</v>
      </c>
      <c r="E738">
        <v>25975</v>
      </c>
      <c r="F738">
        <v>1</v>
      </c>
      <c r="G738">
        <v>4</v>
      </c>
      <c r="H738">
        <v>3399.99</v>
      </c>
      <c r="I738">
        <v>1912.1543999999999</v>
      </c>
      <c r="J738" s="16">
        <v>38689</v>
      </c>
      <c r="K738">
        <v>13599.96</v>
      </c>
      <c r="L738">
        <v>7648.6175999999996</v>
      </c>
      <c r="M738">
        <v>5951.3424000000005</v>
      </c>
    </row>
    <row r="739" spans="1:13" x14ac:dyDescent="0.25">
      <c r="A739">
        <v>348</v>
      </c>
      <c r="B739">
        <v>20050730</v>
      </c>
      <c r="C739">
        <v>20050811</v>
      </c>
      <c r="D739">
        <v>20050806</v>
      </c>
      <c r="E739">
        <v>19802</v>
      </c>
      <c r="F739">
        <v>6</v>
      </c>
      <c r="G739">
        <v>19</v>
      </c>
      <c r="H739">
        <v>3374.99</v>
      </c>
      <c r="I739">
        <v>1898.0944</v>
      </c>
      <c r="J739" s="16">
        <v>38563</v>
      </c>
      <c r="K739">
        <v>64124.81</v>
      </c>
      <c r="L739">
        <v>36063.793599999997</v>
      </c>
      <c r="M739">
        <v>28061.0164</v>
      </c>
    </row>
    <row r="740" spans="1:13" x14ac:dyDescent="0.25">
      <c r="A740">
        <v>349</v>
      </c>
      <c r="B740">
        <v>20050831</v>
      </c>
      <c r="C740">
        <v>20050912</v>
      </c>
      <c r="D740">
        <v>20050907</v>
      </c>
      <c r="E740">
        <v>19829</v>
      </c>
      <c r="F740">
        <v>6</v>
      </c>
      <c r="G740">
        <v>9</v>
      </c>
      <c r="H740">
        <v>3374.99</v>
      </c>
      <c r="I740">
        <v>1898.0944</v>
      </c>
      <c r="J740" s="16">
        <v>38595</v>
      </c>
      <c r="K740">
        <v>30374.91</v>
      </c>
      <c r="L740">
        <v>17082.849600000001</v>
      </c>
      <c r="M740">
        <v>13292.0604</v>
      </c>
    </row>
    <row r="741" spans="1:13" x14ac:dyDescent="0.25">
      <c r="A741">
        <v>349</v>
      </c>
      <c r="B741">
        <v>20050822</v>
      </c>
      <c r="C741">
        <v>20050903</v>
      </c>
      <c r="D741">
        <v>20050829</v>
      </c>
      <c r="E741">
        <v>19830</v>
      </c>
      <c r="F741">
        <v>6</v>
      </c>
      <c r="G741">
        <v>10</v>
      </c>
      <c r="H741">
        <v>3374.99</v>
      </c>
      <c r="I741">
        <v>1898.0944</v>
      </c>
      <c r="J741" s="16">
        <v>38586</v>
      </c>
      <c r="K741">
        <v>33749.9</v>
      </c>
      <c r="L741">
        <v>18980.944</v>
      </c>
      <c r="M741">
        <v>14768.956</v>
      </c>
    </row>
    <row r="742" spans="1:13" x14ac:dyDescent="0.25">
      <c r="A742">
        <v>350</v>
      </c>
      <c r="B742">
        <v>20051015</v>
      </c>
      <c r="C742">
        <v>20051027</v>
      </c>
      <c r="D742">
        <v>20051022</v>
      </c>
      <c r="E742">
        <v>19844</v>
      </c>
      <c r="F742">
        <v>6</v>
      </c>
      <c r="G742">
        <v>8</v>
      </c>
      <c r="H742">
        <v>3374.99</v>
      </c>
      <c r="I742">
        <v>1898.0944</v>
      </c>
      <c r="J742" s="16">
        <v>38640</v>
      </c>
      <c r="K742">
        <v>26999.919999999998</v>
      </c>
      <c r="L742">
        <v>15184.7552</v>
      </c>
      <c r="M742">
        <v>11815.1648</v>
      </c>
    </row>
    <row r="743" spans="1:13" x14ac:dyDescent="0.25">
      <c r="A743">
        <v>346</v>
      </c>
      <c r="B743">
        <v>20051121</v>
      </c>
      <c r="C743">
        <v>20051203</v>
      </c>
      <c r="D743">
        <v>20051128</v>
      </c>
      <c r="E743">
        <v>19855</v>
      </c>
      <c r="F743">
        <v>6</v>
      </c>
      <c r="G743">
        <v>13</v>
      </c>
      <c r="H743">
        <v>3399.99</v>
      </c>
      <c r="I743">
        <v>1912.1543999999999</v>
      </c>
      <c r="J743" s="16">
        <v>38677</v>
      </c>
      <c r="K743">
        <v>44199.87</v>
      </c>
      <c r="L743">
        <v>24858.0072</v>
      </c>
      <c r="M743">
        <v>19341.862799999999</v>
      </c>
    </row>
    <row r="744" spans="1:13" x14ac:dyDescent="0.25">
      <c r="A744">
        <v>348</v>
      </c>
      <c r="B744">
        <v>20051208</v>
      </c>
      <c r="C744">
        <v>20051220</v>
      </c>
      <c r="D744">
        <v>20051215</v>
      </c>
      <c r="E744">
        <v>19874</v>
      </c>
      <c r="F744">
        <v>6</v>
      </c>
      <c r="G744">
        <v>9</v>
      </c>
      <c r="H744">
        <v>3374.99</v>
      </c>
      <c r="I744">
        <v>1898.0944</v>
      </c>
      <c r="J744" s="16">
        <v>38694</v>
      </c>
      <c r="K744">
        <v>30374.91</v>
      </c>
      <c r="L744">
        <v>17082.849600000001</v>
      </c>
      <c r="M744">
        <v>13292.0604</v>
      </c>
    </row>
    <row r="745" spans="1:13" x14ac:dyDescent="0.25">
      <c r="A745">
        <v>324</v>
      </c>
      <c r="B745">
        <v>20050730</v>
      </c>
      <c r="C745">
        <v>20050811</v>
      </c>
      <c r="D745">
        <v>20050806</v>
      </c>
      <c r="E745">
        <v>26620</v>
      </c>
      <c r="F745">
        <v>6</v>
      </c>
      <c r="G745">
        <v>12</v>
      </c>
      <c r="H745">
        <v>699.09820000000002</v>
      </c>
      <c r="I745">
        <v>413.1463</v>
      </c>
      <c r="J745" s="16">
        <v>38563</v>
      </c>
      <c r="K745">
        <v>8389.1784000000007</v>
      </c>
      <c r="L745">
        <v>4957.7556000000004</v>
      </c>
      <c r="M745">
        <v>3431.4227999999998</v>
      </c>
    </row>
    <row r="746" spans="1:13" x14ac:dyDescent="0.25">
      <c r="A746">
        <v>334</v>
      </c>
      <c r="B746">
        <v>20050819</v>
      </c>
      <c r="C746">
        <v>20050831</v>
      </c>
      <c r="D746">
        <v>20050826</v>
      </c>
      <c r="E746">
        <v>26629</v>
      </c>
      <c r="F746">
        <v>6</v>
      </c>
      <c r="G746">
        <v>1</v>
      </c>
      <c r="H746">
        <v>699.09820000000002</v>
      </c>
      <c r="I746">
        <v>413.1463</v>
      </c>
      <c r="J746" s="16">
        <v>38583</v>
      </c>
      <c r="K746">
        <v>699.09820000000002</v>
      </c>
      <c r="L746">
        <v>413.1463</v>
      </c>
      <c r="M746">
        <v>285.95190000000002</v>
      </c>
    </row>
    <row r="747" spans="1:13" x14ac:dyDescent="0.25">
      <c r="A747">
        <v>322</v>
      </c>
      <c r="B747">
        <v>20051022</v>
      </c>
      <c r="C747">
        <v>20051103</v>
      </c>
      <c r="D747">
        <v>20051029</v>
      </c>
      <c r="E747">
        <v>26630</v>
      </c>
      <c r="F747">
        <v>6</v>
      </c>
      <c r="G747">
        <v>14</v>
      </c>
      <c r="H747">
        <v>699.09820000000002</v>
      </c>
      <c r="I747">
        <v>413.1463</v>
      </c>
      <c r="J747" s="16">
        <v>38647</v>
      </c>
      <c r="K747">
        <v>9787.3747999999996</v>
      </c>
      <c r="L747">
        <v>5784.0482000000002</v>
      </c>
      <c r="M747">
        <v>4003.3265999999999</v>
      </c>
    </row>
    <row r="748" spans="1:13" x14ac:dyDescent="0.25">
      <c r="A748">
        <v>334</v>
      </c>
      <c r="B748">
        <v>20051029</v>
      </c>
      <c r="C748">
        <v>20051110</v>
      </c>
      <c r="D748">
        <v>20051105</v>
      </c>
      <c r="E748">
        <v>26640</v>
      </c>
      <c r="F748">
        <v>6</v>
      </c>
      <c r="G748">
        <v>7</v>
      </c>
      <c r="H748">
        <v>699.09820000000002</v>
      </c>
      <c r="I748">
        <v>413.1463</v>
      </c>
      <c r="J748" s="16">
        <v>38654</v>
      </c>
      <c r="K748">
        <v>4893.6873999999998</v>
      </c>
      <c r="L748">
        <v>2892.0241000000001</v>
      </c>
      <c r="M748">
        <v>2001.6632999999999</v>
      </c>
    </row>
    <row r="749" spans="1:13" x14ac:dyDescent="0.25">
      <c r="A749">
        <v>342</v>
      </c>
      <c r="B749">
        <v>20051127</v>
      </c>
      <c r="C749">
        <v>20051209</v>
      </c>
      <c r="D749">
        <v>20051204</v>
      </c>
      <c r="E749">
        <v>26643</v>
      </c>
      <c r="F749">
        <v>6</v>
      </c>
      <c r="G749">
        <v>12</v>
      </c>
      <c r="H749">
        <v>699.09820000000002</v>
      </c>
      <c r="I749">
        <v>413.1463</v>
      </c>
      <c r="J749" s="16">
        <v>38683</v>
      </c>
      <c r="K749">
        <v>8389.1784000000007</v>
      </c>
      <c r="L749">
        <v>4957.7556000000004</v>
      </c>
      <c r="M749">
        <v>3431.4227999999998</v>
      </c>
    </row>
    <row r="750" spans="1:13" x14ac:dyDescent="0.25">
      <c r="A750">
        <v>342</v>
      </c>
      <c r="B750">
        <v>20051104</v>
      </c>
      <c r="C750">
        <v>20051116</v>
      </c>
      <c r="D750">
        <v>20051111</v>
      </c>
      <c r="E750">
        <v>26683</v>
      </c>
      <c r="F750">
        <v>6</v>
      </c>
      <c r="G750">
        <v>17</v>
      </c>
      <c r="H750">
        <v>699.09820000000002</v>
      </c>
      <c r="I750">
        <v>413.1463</v>
      </c>
      <c r="J750" s="16">
        <v>38660</v>
      </c>
      <c r="K750">
        <v>11884.669400000001</v>
      </c>
      <c r="L750">
        <v>7023.4871000000003</v>
      </c>
      <c r="M750">
        <v>4861.1823000000004</v>
      </c>
    </row>
    <row r="751" spans="1:13" x14ac:dyDescent="0.25">
      <c r="A751">
        <v>320</v>
      </c>
      <c r="B751">
        <v>20051208</v>
      </c>
      <c r="C751">
        <v>20051220</v>
      </c>
      <c r="D751">
        <v>20051215</v>
      </c>
      <c r="E751">
        <v>26692</v>
      </c>
      <c r="F751">
        <v>6</v>
      </c>
      <c r="G751">
        <v>4</v>
      </c>
      <c r="H751">
        <v>699.09820000000002</v>
      </c>
      <c r="I751">
        <v>413.1463</v>
      </c>
      <c r="J751" s="16">
        <v>38694</v>
      </c>
      <c r="K751">
        <v>2796.3928000000001</v>
      </c>
      <c r="L751">
        <v>1652.5852</v>
      </c>
      <c r="M751">
        <v>1143.8076000000001</v>
      </c>
    </row>
    <row r="752" spans="1:13" x14ac:dyDescent="0.25">
      <c r="A752">
        <v>312</v>
      </c>
      <c r="B752">
        <v>20050719</v>
      </c>
      <c r="C752">
        <v>20050731</v>
      </c>
      <c r="D752">
        <v>20050726</v>
      </c>
      <c r="E752">
        <v>21659</v>
      </c>
      <c r="F752">
        <v>6</v>
      </c>
      <c r="G752">
        <v>9</v>
      </c>
      <c r="H752">
        <v>3578.27</v>
      </c>
      <c r="I752">
        <v>2171.2941999999998</v>
      </c>
      <c r="J752" s="16">
        <v>38552</v>
      </c>
      <c r="K752">
        <v>32204.43</v>
      </c>
      <c r="L752">
        <v>19541.647799999999</v>
      </c>
      <c r="M752">
        <v>12662.7822</v>
      </c>
    </row>
    <row r="753" spans="1:13" x14ac:dyDescent="0.25">
      <c r="A753">
        <v>311</v>
      </c>
      <c r="B753">
        <v>20050724</v>
      </c>
      <c r="C753">
        <v>20050805</v>
      </c>
      <c r="D753">
        <v>20050731</v>
      </c>
      <c r="E753">
        <v>21710</v>
      </c>
      <c r="F753">
        <v>6</v>
      </c>
      <c r="G753">
        <v>5</v>
      </c>
      <c r="H753">
        <v>3578.27</v>
      </c>
      <c r="I753">
        <v>2171.2941999999998</v>
      </c>
      <c r="J753" s="16">
        <v>38557</v>
      </c>
      <c r="K753">
        <v>17891.349999999999</v>
      </c>
      <c r="L753">
        <v>10856.471</v>
      </c>
      <c r="M753">
        <v>7034.8789999999999</v>
      </c>
    </row>
    <row r="754" spans="1:13" x14ac:dyDescent="0.25">
      <c r="A754">
        <v>310</v>
      </c>
      <c r="B754">
        <v>20050730</v>
      </c>
      <c r="C754">
        <v>20050811</v>
      </c>
      <c r="D754">
        <v>20050806</v>
      </c>
      <c r="E754">
        <v>21727</v>
      </c>
      <c r="F754">
        <v>6</v>
      </c>
      <c r="G754">
        <v>12</v>
      </c>
      <c r="H754">
        <v>3578.27</v>
      </c>
      <c r="I754">
        <v>2171.2941999999998</v>
      </c>
      <c r="J754" s="16">
        <v>38563</v>
      </c>
      <c r="K754">
        <v>42939.24</v>
      </c>
      <c r="L754">
        <v>26055.5304</v>
      </c>
      <c r="M754">
        <v>16883.709599999998</v>
      </c>
    </row>
    <row r="755" spans="1:13" x14ac:dyDescent="0.25">
      <c r="A755">
        <v>314</v>
      </c>
      <c r="B755">
        <v>20050725</v>
      </c>
      <c r="C755">
        <v>20050806</v>
      </c>
      <c r="D755">
        <v>20050801</v>
      </c>
      <c r="E755">
        <v>21741</v>
      </c>
      <c r="F755">
        <v>6</v>
      </c>
      <c r="G755">
        <v>10</v>
      </c>
      <c r="H755">
        <v>3578.27</v>
      </c>
      <c r="I755">
        <v>2171.2941999999998</v>
      </c>
      <c r="J755" s="16">
        <v>38558</v>
      </c>
      <c r="K755">
        <v>35782.699999999997</v>
      </c>
      <c r="L755">
        <v>21712.941999999999</v>
      </c>
      <c r="M755">
        <v>14069.758</v>
      </c>
    </row>
    <row r="756" spans="1:13" x14ac:dyDescent="0.25">
      <c r="A756">
        <v>310</v>
      </c>
      <c r="B756">
        <v>20050701</v>
      </c>
      <c r="C756">
        <v>20050713</v>
      </c>
      <c r="D756">
        <v>20050708</v>
      </c>
      <c r="E756">
        <v>21768</v>
      </c>
      <c r="F756">
        <v>6</v>
      </c>
      <c r="G756">
        <v>1</v>
      </c>
      <c r="H756">
        <v>3578.27</v>
      </c>
      <c r="I756">
        <v>2171.2941999999998</v>
      </c>
      <c r="J756" s="16">
        <v>38534</v>
      </c>
      <c r="K756">
        <v>3578.27</v>
      </c>
      <c r="L756">
        <v>2171.2941999999998</v>
      </c>
      <c r="M756">
        <v>1406.9757999999999</v>
      </c>
    </row>
    <row r="757" spans="1:13" x14ac:dyDescent="0.25">
      <c r="A757">
        <v>312</v>
      </c>
      <c r="B757">
        <v>20050818</v>
      </c>
      <c r="C757">
        <v>20050830</v>
      </c>
      <c r="D757">
        <v>20050825</v>
      </c>
      <c r="E757">
        <v>21813</v>
      </c>
      <c r="F757">
        <v>6</v>
      </c>
      <c r="G757">
        <v>7</v>
      </c>
      <c r="H757">
        <v>3578.27</v>
      </c>
      <c r="I757">
        <v>2171.2941999999998</v>
      </c>
      <c r="J757" s="16">
        <v>38582</v>
      </c>
      <c r="K757">
        <v>25047.89</v>
      </c>
      <c r="L757">
        <v>15199.0594</v>
      </c>
      <c r="M757">
        <v>9848.8305999999993</v>
      </c>
    </row>
    <row r="758" spans="1:13" x14ac:dyDescent="0.25">
      <c r="A758">
        <v>310</v>
      </c>
      <c r="B758">
        <v>20050823</v>
      </c>
      <c r="C758">
        <v>20050904</v>
      </c>
      <c r="D758">
        <v>20050830</v>
      </c>
      <c r="E758">
        <v>21921</v>
      </c>
      <c r="F758">
        <v>6</v>
      </c>
      <c r="G758">
        <v>12</v>
      </c>
      <c r="H758">
        <v>3578.27</v>
      </c>
      <c r="I758">
        <v>2171.2941999999998</v>
      </c>
      <c r="J758" s="16">
        <v>38587</v>
      </c>
      <c r="K758">
        <v>42939.24</v>
      </c>
      <c r="L758">
        <v>26055.5304</v>
      </c>
      <c r="M758">
        <v>16883.709599999998</v>
      </c>
    </row>
    <row r="759" spans="1:13" x14ac:dyDescent="0.25">
      <c r="A759">
        <v>314</v>
      </c>
      <c r="B759">
        <v>20050812</v>
      </c>
      <c r="C759">
        <v>20050824</v>
      </c>
      <c r="D759">
        <v>20050819</v>
      </c>
      <c r="E759">
        <v>21939</v>
      </c>
      <c r="F759">
        <v>6</v>
      </c>
      <c r="G759">
        <v>18</v>
      </c>
      <c r="H759">
        <v>3578.27</v>
      </c>
      <c r="I759">
        <v>2171.2941999999998</v>
      </c>
      <c r="J759" s="16">
        <v>38576</v>
      </c>
      <c r="K759">
        <v>64408.86</v>
      </c>
      <c r="L759">
        <v>39083.295599999998</v>
      </c>
      <c r="M759">
        <v>25325.564399999999</v>
      </c>
    </row>
    <row r="760" spans="1:13" x14ac:dyDescent="0.25">
      <c r="A760">
        <v>313</v>
      </c>
      <c r="B760">
        <v>20050822</v>
      </c>
      <c r="C760">
        <v>20050903</v>
      </c>
      <c r="D760">
        <v>20050829</v>
      </c>
      <c r="E760">
        <v>22008</v>
      </c>
      <c r="F760">
        <v>6</v>
      </c>
      <c r="G760">
        <v>15</v>
      </c>
      <c r="H760">
        <v>3578.27</v>
      </c>
      <c r="I760">
        <v>2171.2941999999998</v>
      </c>
      <c r="J760" s="16">
        <v>38586</v>
      </c>
      <c r="K760">
        <v>53674.05</v>
      </c>
      <c r="L760">
        <v>32569.413</v>
      </c>
      <c r="M760">
        <v>21104.636999999999</v>
      </c>
    </row>
    <row r="761" spans="1:13" x14ac:dyDescent="0.25">
      <c r="A761">
        <v>313</v>
      </c>
      <c r="B761">
        <v>20050801</v>
      </c>
      <c r="C761">
        <v>20050813</v>
      </c>
      <c r="D761">
        <v>20050808</v>
      </c>
      <c r="E761">
        <v>22041</v>
      </c>
      <c r="F761">
        <v>6</v>
      </c>
      <c r="G761">
        <v>16</v>
      </c>
      <c r="H761">
        <v>3578.27</v>
      </c>
      <c r="I761">
        <v>2171.2941999999998</v>
      </c>
      <c r="J761" s="16">
        <v>38565</v>
      </c>
      <c r="K761">
        <v>57252.32</v>
      </c>
      <c r="L761">
        <v>34740.707199999997</v>
      </c>
      <c r="M761">
        <v>22511.612799999999</v>
      </c>
    </row>
    <row r="762" spans="1:13" x14ac:dyDescent="0.25">
      <c r="A762">
        <v>310</v>
      </c>
      <c r="B762">
        <v>20050830</v>
      </c>
      <c r="C762">
        <v>20050911</v>
      </c>
      <c r="D762">
        <v>20050906</v>
      </c>
      <c r="E762">
        <v>22050</v>
      </c>
      <c r="F762">
        <v>6</v>
      </c>
      <c r="G762">
        <v>6</v>
      </c>
      <c r="H762">
        <v>3578.27</v>
      </c>
      <c r="I762">
        <v>2171.2941999999998</v>
      </c>
      <c r="J762" s="16">
        <v>38594</v>
      </c>
      <c r="K762">
        <v>21469.62</v>
      </c>
      <c r="L762">
        <v>13027.7652</v>
      </c>
      <c r="M762">
        <v>8441.8547999999992</v>
      </c>
    </row>
    <row r="763" spans="1:13" x14ac:dyDescent="0.25">
      <c r="A763">
        <v>313</v>
      </c>
      <c r="B763">
        <v>20050902</v>
      </c>
      <c r="C763">
        <v>20050914</v>
      </c>
      <c r="D763">
        <v>20050909</v>
      </c>
      <c r="E763">
        <v>22058</v>
      </c>
      <c r="F763">
        <v>6</v>
      </c>
      <c r="G763">
        <v>13</v>
      </c>
      <c r="H763">
        <v>3578.27</v>
      </c>
      <c r="I763">
        <v>2171.2941999999998</v>
      </c>
      <c r="J763" s="16">
        <v>38597</v>
      </c>
      <c r="K763">
        <v>46517.51</v>
      </c>
      <c r="L763">
        <v>28226.8246</v>
      </c>
      <c r="M763">
        <v>18290.685399999998</v>
      </c>
    </row>
    <row r="764" spans="1:13" x14ac:dyDescent="0.25">
      <c r="A764">
        <v>311</v>
      </c>
      <c r="B764">
        <v>20050919</v>
      </c>
      <c r="C764">
        <v>20051001</v>
      </c>
      <c r="D764">
        <v>20050926</v>
      </c>
      <c r="E764">
        <v>22109</v>
      </c>
      <c r="F764">
        <v>6</v>
      </c>
      <c r="G764">
        <v>19</v>
      </c>
      <c r="H764">
        <v>3578.27</v>
      </c>
      <c r="I764">
        <v>2171.2941999999998</v>
      </c>
      <c r="J764" s="16">
        <v>38614</v>
      </c>
      <c r="K764">
        <v>67987.13</v>
      </c>
      <c r="L764">
        <v>41254.589800000002</v>
      </c>
      <c r="M764">
        <v>26732.540199999999</v>
      </c>
    </row>
    <row r="765" spans="1:13" x14ac:dyDescent="0.25">
      <c r="A765">
        <v>312</v>
      </c>
      <c r="B765">
        <v>20050927</v>
      </c>
      <c r="C765">
        <v>20051009</v>
      </c>
      <c r="D765">
        <v>20051004</v>
      </c>
      <c r="E765">
        <v>22112</v>
      </c>
      <c r="F765">
        <v>6</v>
      </c>
      <c r="G765">
        <v>13</v>
      </c>
      <c r="H765">
        <v>3578.27</v>
      </c>
      <c r="I765">
        <v>2171.2941999999998</v>
      </c>
      <c r="J765" s="16">
        <v>38622</v>
      </c>
      <c r="K765">
        <v>46517.51</v>
      </c>
      <c r="L765">
        <v>28226.8246</v>
      </c>
      <c r="M765">
        <v>18290.685399999998</v>
      </c>
    </row>
    <row r="766" spans="1:13" x14ac:dyDescent="0.25">
      <c r="A766">
        <v>311</v>
      </c>
      <c r="B766">
        <v>20050901</v>
      </c>
      <c r="C766">
        <v>20050913</v>
      </c>
      <c r="D766">
        <v>20050908</v>
      </c>
      <c r="E766">
        <v>22114</v>
      </c>
      <c r="F766">
        <v>6</v>
      </c>
      <c r="G766">
        <v>10</v>
      </c>
      <c r="H766">
        <v>3578.27</v>
      </c>
      <c r="I766">
        <v>2171.2941999999998</v>
      </c>
      <c r="J766" s="16">
        <v>38596</v>
      </c>
      <c r="K766">
        <v>35782.699999999997</v>
      </c>
      <c r="L766">
        <v>21712.941999999999</v>
      </c>
      <c r="M766">
        <v>14069.758</v>
      </c>
    </row>
    <row r="767" spans="1:13" x14ac:dyDescent="0.25">
      <c r="A767">
        <v>313</v>
      </c>
      <c r="B767">
        <v>20050922</v>
      </c>
      <c r="C767">
        <v>20051004</v>
      </c>
      <c r="D767">
        <v>20050929</v>
      </c>
      <c r="E767">
        <v>22117</v>
      </c>
      <c r="F767">
        <v>6</v>
      </c>
      <c r="G767">
        <v>11</v>
      </c>
      <c r="H767">
        <v>3578.27</v>
      </c>
      <c r="I767">
        <v>2171.2941999999998</v>
      </c>
      <c r="J767" s="16">
        <v>38617</v>
      </c>
      <c r="K767">
        <v>39360.97</v>
      </c>
      <c r="L767">
        <v>23884.236199999999</v>
      </c>
      <c r="M767">
        <v>15476.7338</v>
      </c>
    </row>
    <row r="768" spans="1:13" x14ac:dyDescent="0.25">
      <c r="A768">
        <v>312</v>
      </c>
      <c r="B768">
        <v>20051023</v>
      </c>
      <c r="C768">
        <v>20051104</v>
      </c>
      <c r="D768">
        <v>20051030</v>
      </c>
      <c r="E768">
        <v>22118</v>
      </c>
      <c r="F768">
        <v>6</v>
      </c>
      <c r="G768">
        <v>3</v>
      </c>
      <c r="H768">
        <v>3578.27</v>
      </c>
      <c r="I768">
        <v>2171.2941999999998</v>
      </c>
      <c r="J768" s="16">
        <v>38648</v>
      </c>
      <c r="K768">
        <v>10734.81</v>
      </c>
      <c r="L768">
        <v>6513.8825999999999</v>
      </c>
      <c r="M768">
        <v>4220.9273999999996</v>
      </c>
    </row>
    <row r="769" spans="1:13" x14ac:dyDescent="0.25">
      <c r="A769">
        <v>314</v>
      </c>
      <c r="B769">
        <v>20051029</v>
      </c>
      <c r="C769">
        <v>20051110</v>
      </c>
      <c r="D769">
        <v>20051105</v>
      </c>
      <c r="E769">
        <v>22120</v>
      </c>
      <c r="F769">
        <v>6</v>
      </c>
      <c r="G769">
        <v>14</v>
      </c>
      <c r="H769">
        <v>3578.27</v>
      </c>
      <c r="I769">
        <v>2171.2941999999998</v>
      </c>
      <c r="J769" s="16">
        <v>38654</v>
      </c>
      <c r="K769">
        <v>50095.78</v>
      </c>
      <c r="L769">
        <v>30398.1188</v>
      </c>
      <c r="M769">
        <v>19697.661199999999</v>
      </c>
    </row>
    <row r="770" spans="1:13" x14ac:dyDescent="0.25">
      <c r="A770">
        <v>310</v>
      </c>
      <c r="B770">
        <v>20051118</v>
      </c>
      <c r="C770">
        <v>20051130</v>
      </c>
      <c r="D770">
        <v>20051125</v>
      </c>
      <c r="E770">
        <v>22121</v>
      </c>
      <c r="F770">
        <v>6</v>
      </c>
      <c r="G770">
        <v>4</v>
      </c>
      <c r="H770">
        <v>3578.27</v>
      </c>
      <c r="I770">
        <v>2171.2941999999998</v>
      </c>
      <c r="J770" s="16">
        <v>38674</v>
      </c>
      <c r="K770">
        <v>14313.08</v>
      </c>
      <c r="L770">
        <v>8685.1767999999993</v>
      </c>
      <c r="M770">
        <v>5627.9031999999997</v>
      </c>
    </row>
    <row r="771" spans="1:13" x14ac:dyDescent="0.25">
      <c r="A771">
        <v>313</v>
      </c>
      <c r="B771">
        <v>20051126</v>
      </c>
      <c r="C771">
        <v>20051208</v>
      </c>
      <c r="D771">
        <v>20051203</v>
      </c>
      <c r="E771">
        <v>22128</v>
      </c>
      <c r="F771">
        <v>6</v>
      </c>
      <c r="G771">
        <v>15</v>
      </c>
      <c r="H771">
        <v>3578.27</v>
      </c>
      <c r="I771">
        <v>2171.2941999999998</v>
      </c>
      <c r="J771" s="16">
        <v>38682</v>
      </c>
      <c r="K771">
        <v>53674.05</v>
      </c>
      <c r="L771">
        <v>32569.413</v>
      </c>
      <c r="M771">
        <v>21104.636999999999</v>
      </c>
    </row>
    <row r="772" spans="1:13" x14ac:dyDescent="0.25">
      <c r="A772">
        <v>314</v>
      </c>
      <c r="B772">
        <v>20051126</v>
      </c>
      <c r="C772">
        <v>20051208</v>
      </c>
      <c r="D772">
        <v>20051203</v>
      </c>
      <c r="E772">
        <v>22182</v>
      </c>
      <c r="F772">
        <v>6</v>
      </c>
      <c r="G772">
        <v>3</v>
      </c>
      <c r="H772">
        <v>3578.27</v>
      </c>
      <c r="I772">
        <v>2171.2941999999998</v>
      </c>
      <c r="J772" s="16">
        <v>38682</v>
      </c>
      <c r="K772">
        <v>10734.81</v>
      </c>
      <c r="L772">
        <v>6513.8825999999999</v>
      </c>
      <c r="M772">
        <v>4220.9273999999996</v>
      </c>
    </row>
    <row r="773" spans="1:13" x14ac:dyDescent="0.25">
      <c r="A773">
        <v>314</v>
      </c>
      <c r="B773">
        <v>20051126</v>
      </c>
      <c r="C773">
        <v>20051208</v>
      </c>
      <c r="D773">
        <v>20051203</v>
      </c>
      <c r="E773">
        <v>22230</v>
      </c>
      <c r="F773">
        <v>6</v>
      </c>
      <c r="G773">
        <v>18</v>
      </c>
      <c r="H773">
        <v>3578.27</v>
      </c>
      <c r="I773">
        <v>2171.2941999999998</v>
      </c>
      <c r="J773" s="16">
        <v>38682</v>
      </c>
      <c r="K773">
        <v>64408.86</v>
      </c>
      <c r="L773">
        <v>39083.295599999998</v>
      </c>
      <c r="M773">
        <v>25325.564399999999</v>
      </c>
    </row>
    <row r="774" spans="1:13" x14ac:dyDescent="0.25">
      <c r="A774">
        <v>311</v>
      </c>
      <c r="B774">
        <v>20051121</v>
      </c>
      <c r="C774">
        <v>20051203</v>
      </c>
      <c r="D774">
        <v>20051128</v>
      </c>
      <c r="E774">
        <v>22232</v>
      </c>
      <c r="F774">
        <v>6</v>
      </c>
      <c r="G774">
        <v>15</v>
      </c>
      <c r="H774">
        <v>3578.27</v>
      </c>
      <c r="I774">
        <v>2171.2941999999998</v>
      </c>
      <c r="J774" s="16">
        <v>38677</v>
      </c>
      <c r="K774">
        <v>53674.05</v>
      </c>
      <c r="L774">
        <v>32569.413</v>
      </c>
      <c r="M774">
        <v>21104.636999999999</v>
      </c>
    </row>
    <row r="775" spans="1:13" x14ac:dyDescent="0.25">
      <c r="A775">
        <v>310</v>
      </c>
      <c r="B775">
        <v>20051118</v>
      </c>
      <c r="C775">
        <v>20051130</v>
      </c>
      <c r="D775">
        <v>20051125</v>
      </c>
      <c r="E775">
        <v>22233</v>
      </c>
      <c r="F775">
        <v>6</v>
      </c>
      <c r="G775">
        <v>9</v>
      </c>
      <c r="H775">
        <v>3578.27</v>
      </c>
      <c r="I775">
        <v>2171.2941999999998</v>
      </c>
      <c r="J775" s="16">
        <v>38674</v>
      </c>
      <c r="K775">
        <v>32204.43</v>
      </c>
      <c r="L775">
        <v>19541.647799999999</v>
      </c>
      <c r="M775">
        <v>12662.7822</v>
      </c>
    </row>
    <row r="776" spans="1:13" x14ac:dyDescent="0.25">
      <c r="A776">
        <v>313</v>
      </c>
      <c r="B776">
        <v>20051123</v>
      </c>
      <c r="C776">
        <v>20051205</v>
      </c>
      <c r="D776">
        <v>20051130</v>
      </c>
      <c r="E776">
        <v>22234</v>
      </c>
      <c r="F776">
        <v>6</v>
      </c>
      <c r="G776">
        <v>4</v>
      </c>
      <c r="H776">
        <v>3578.27</v>
      </c>
      <c r="I776">
        <v>2171.2941999999998</v>
      </c>
      <c r="J776" s="16">
        <v>38679</v>
      </c>
      <c r="K776">
        <v>14313.08</v>
      </c>
      <c r="L776">
        <v>8685.1767999999993</v>
      </c>
      <c r="M776">
        <v>5627.9031999999997</v>
      </c>
    </row>
    <row r="777" spans="1:13" x14ac:dyDescent="0.25">
      <c r="A777">
        <v>310</v>
      </c>
      <c r="B777">
        <v>20051221</v>
      </c>
      <c r="C777">
        <v>20060102</v>
      </c>
      <c r="D777">
        <v>20051228</v>
      </c>
      <c r="E777">
        <v>22247</v>
      </c>
      <c r="F777">
        <v>6</v>
      </c>
      <c r="G777">
        <v>5</v>
      </c>
      <c r="H777">
        <v>3578.27</v>
      </c>
      <c r="I777">
        <v>2171.2941999999998</v>
      </c>
      <c r="J777" s="16">
        <v>38707</v>
      </c>
      <c r="K777">
        <v>17891.349999999999</v>
      </c>
      <c r="L777">
        <v>10856.471</v>
      </c>
      <c r="M777">
        <v>7034.8789999999999</v>
      </c>
    </row>
    <row r="778" spans="1:13" x14ac:dyDescent="0.25">
      <c r="A778">
        <v>311</v>
      </c>
      <c r="B778">
        <v>20051219</v>
      </c>
      <c r="C778">
        <v>20051231</v>
      </c>
      <c r="D778">
        <v>20051226</v>
      </c>
      <c r="E778">
        <v>22251</v>
      </c>
      <c r="F778">
        <v>6</v>
      </c>
      <c r="G778">
        <v>2</v>
      </c>
      <c r="H778">
        <v>3578.27</v>
      </c>
      <c r="I778">
        <v>2171.2941999999998</v>
      </c>
      <c r="J778" s="16">
        <v>38705</v>
      </c>
      <c r="K778">
        <v>7156.54</v>
      </c>
      <c r="L778">
        <v>4342.5883999999996</v>
      </c>
      <c r="M778">
        <v>2813.9515999999999</v>
      </c>
    </row>
    <row r="779" spans="1:13" x14ac:dyDescent="0.25">
      <c r="A779">
        <v>310</v>
      </c>
      <c r="B779">
        <v>20051224</v>
      </c>
      <c r="C779">
        <v>20060105</v>
      </c>
      <c r="D779">
        <v>20051231</v>
      </c>
      <c r="E779">
        <v>22252</v>
      </c>
      <c r="F779">
        <v>6</v>
      </c>
      <c r="G779">
        <v>19</v>
      </c>
      <c r="H779">
        <v>3578.27</v>
      </c>
      <c r="I779">
        <v>2171.2941999999998</v>
      </c>
      <c r="J779" s="16">
        <v>38710</v>
      </c>
      <c r="K779">
        <v>67987.13</v>
      </c>
      <c r="L779">
        <v>41254.589800000002</v>
      </c>
      <c r="M779">
        <v>26732.540199999999</v>
      </c>
    </row>
    <row r="780" spans="1:13" x14ac:dyDescent="0.25">
      <c r="A780">
        <v>313</v>
      </c>
      <c r="B780">
        <v>20051213</v>
      </c>
      <c r="C780">
        <v>20051225</v>
      </c>
      <c r="D780">
        <v>20051220</v>
      </c>
      <c r="E780">
        <v>22267</v>
      </c>
      <c r="F780">
        <v>6</v>
      </c>
      <c r="G780">
        <v>17</v>
      </c>
      <c r="H780">
        <v>3578.27</v>
      </c>
      <c r="I780">
        <v>2171.2941999999998</v>
      </c>
      <c r="J780" s="16">
        <v>38699</v>
      </c>
      <c r="K780">
        <v>60830.59</v>
      </c>
      <c r="L780">
        <v>36912.001400000001</v>
      </c>
      <c r="M780">
        <v>23918.588599999999</v>
      </c>
    </row>
    <row r="781" spans="1:13" x14ac:dyDescent="0.25">
      <c r="A781">
        <v>313</v>
      </c>
      <c r="B781">
        <v>20051228</v>
      </c>
      <c r="C781">
        <v>20060109</v>
      </c>
      <c r="D781">
        <v>20060104</v>
      </c>
      <c r="E781">
        <v>22268</v>
      </c>
      <c r="F781">
        <v>6</v>
      </c>
      <c r="G781">
        <v>9</v>
      </c>
      <c r="H781">
        <v>3578.27</v>
      </c>
      <c r="I781">
        <v>2171.2941999999998</v>
      </c>
      <c r="J781" s="16">
        <v>38714</v>
      </c>
      <c r="K781">
        <v>32204.43</v>
      </c>
      <c r="L781">
        <v>19541.647799999999</v>
      </c>
      <c r="M781">
        <v>12662.7822</v>
      </c>
    </row>
    <row r="782" spans="1:13" x14ac:dyDescent="0.25">
      <c r="A782">
        <v>310</v>
      </c>
      <c r="B782">
        <v>20051208</v>
      </c>
      <c r="C782">
        <v>20051220</v>
      </c>
      <c r="D782">
        <v>20051215</v>
      </c>
      <c r="E782">
        <v>22299</v>
      </c>
      <c r="F782">
        <v>6</v>
      </c>
      <c r="G782">
        <v>12</v>
      </c>
      <c r="H782">
        <v>3578.27</v>
      </c>
      <c r="I782">
        <v>2171.2941999999998</v>
      </c>
      <c r="J782" s="16">
        <v>38694</v>
      </c>
      <c r="K782">
        <v>42939.24</v>
      </c>
      <c r="L782">
        <v>26055.5304</v>
      </c>
      <c r="M782">
        <v>16883.709599999998</v>
      </c>
    </row>
    <row r="783" spans="1:13" x14ac:dyDescent="0.25">
      <c r="A783">
        <v>314</v>
      </c>
      <c r="B783">
        <v>20051221</v>
      </c>
      <c r="C783">
        <v>20060102</v>
      </c>
      <c r="D783">
        <v>20051228</v>
      </c>
      <c r="E783">
        <v>22373</v>
      </c>
      <c r="F783">
        <v>6</v>
      </c>
      <c r="G783">
        <v>10</v>
      </c>
      <c r="H783">
        <v>3578.27</v>
      </c>
      <c r="I783">
        <v>2171.2941999999998</v>
      </c>
      <c r="J783" s="16">
        <v>38707</v>
      </c>
      <c r="K783">
        <v>35782.699999999997</v>
      </c>
      <c r="L783">
        <v>21712.941999999999</v>
      </c>
      <c r="M783">
        <v>14069.758</v>
      </c>
    </row>
    <row r="784" spans="1:13" x14ac:dyDescent="0.25">
      <c r="A784">
        <v>312</v>
      </c>
      <c r="B784">
        <v>20051222</v>
      </c>
      <c r="C784">
        <v>20060103</v>
      </c>
      <c r="D784">
        <v>20051229</v>
      </c>
      <c r="E784">
        <v>22713</v>
      </c>
      <c r="F784">
        <v>6</v>
      </c>
      <c r="G784">
        <v>13</v>
      </c>
      <c r="H784">
        <v>3578.27</v>
      </c>
      <c r="I784">
        <v>2171.2941999999998</v>
      </c>
      <c r="J784" s="16">
        <v>38708</v>
      </c>
      <c r="K784">
        <v>46517.51</v>
      </c>
      <c r="L784">
        <v>28226.8246</v>
      </c>
      <c r="M784">
        <v>18290.685399999998</v>
      </c>
    </row>
    <row r="785" spans="1:13" x14ac:dyDescent="0.25">
      <c r="A785">
        <v>311</v>
      </c>
      <c r="B785">
        <v>20051202</v>
      </c>
      <c r="C785">
        <v>20051214</v>
      </c>
      <c r="D785">
        <v>20051209</v>
      </c>
      <c r="E785">
        <v>22732</v>
      </c>
      <c r="F785">
        <v>6</v>
      </c>
      <c r="G785">
        <v>19</v>
      </c>
      <c r="H785">
        <v>3578.27</v>
      </c>
      <c r="I785">
        <v>2171.2941999999998</v>
      </c>
      <c r="J785" s="16">
        <v>38688</v>
      </c>
      <c r="K785">
        <v>67987.13</v>
      </c>
      <c r="L785">
        <v>41254.589800000002</v>
      </c>
      <c r="M785">
        <v>26732.540199999999</v>
      </c>
    </row>
    <row r="786" spans="1:13" x14ac:dyDescent="0.25">
      <c r="A786">
        <v>310</v>
      </c>
      <c r="B786">
        <v>20050711</v>
      </c>
      <c r="C786">
        <v>20050723</v>
      </c>
      <c r="D786">
        <v>20050718</v>
      </c>
      <c r="E786">
        <v>13563</v>
      </c>
      <c r="F786">
        <v>10</v>
      </c>
      <c r="G786">
        <v>2</v>
      </c>
      <c r="H786">
        <v>3578.27</v>
      </c>
      <c r="I786">
        <v>2171.2941999999998</v>
      </c>
      <c r="J786" s="16">
        <v>38544</v>
      </c>
      <c r="K786">
        <v>7156.54</v>
      </c>
      <c r="L786">
        <v>4342.5883999999996</v>
      </c>
      <c r="M786">
        <v>2813.9515999999999</v>
      </c>
    </row>
    <row r="787" spans="1:13" x14ac:dyDescent="0.25">
      <c r="A787">
        <v>314</v>
      </c>
      <c r="B787">
        <v>20050712</v>
      </c>
      <c r="C787">
        <v>20050724</v>
      </c>
      <c r="D787">
        <v>20050719</v>
      </c>
      <c r="E787">
        <v>13576</v>
      </c>
      <c r="F787">
        <v>10</v>
      </c>
      <c r="G787">
        <v>2</v>
      </c>
      <c r="H787">
        <v>3578.27</v>
      </c>
      <c r="I787">
        <v>2171.2941999999998</v>
      </c>
      <c r="J787" s="16">
        <v>38545</v>
      </c>
      <c r="K787">
        <v>7156.54</v>
      </c>
      <c r="L787">
        <v>4342.5883999999996</v>
      </c>
      <c r="M787">
        <v>2813.9515999999999</v>
      </c>
    </row>
    <row r="788" spans="1:13" x14ac:dyDescent="0.25">
      <c r="A788">
        <v>312</v>
      </c>
      <c r="B788">
        <v>20050707</v>
      </c>
      <c r="C788">
        <v>20050719</v>
      </c>
      <c r="D788">
        <v>20050714</v>
      </c>
      <c r="E788">
        <v>13581</v>
      </c>
      <c r="F788">
        <v>10</v>
      </c>
      <c r="G788">
        <v>16</v>
      </c>
      <c r="H788">
        <v>3578.27</v>
      </c>
      <c r="I788">
        <v>2171.2941999999998</v>
      </c>
      <c r="J788" s="16">
        <v>38540</v>
      </c>
      <c r="K788">
        <v>57252.32</v>
      </c>
      <c r="L788">
        <v>34740.707199999997</v>
      </c>
      <c r="M788">
        <v>22511.612799999999</v>
      </c>
    </row>
    <row r="789" spans="1:13" x14ac:dyDescent="0.25">
      <c r="A789">
        <v>311</v>
      </c>
      <c r="B789">
        <v>20050724</v>
      </c>
      <c r="C789">
        <v>20050805</v>
      </c>
      <c r="D789">
        <v>20050731</v>
      </c>
      <c r="E789">
        <v>13583</v>
      </c>
      <c r="F789">
        <v>10</v>
      </c>
      <c r="G789">
        <v>4</v>
      </c>
      <c r="H789">
        <v>3578.27</v>
      </c>
      <c r="I789">
        <v>2171.2941999999998</v>
      </c>
      <c r="J789" s="16">
        <v>38557</v>
      </c>
      <c r="K789">
        <v>14313.08</v>
      </c>
      <c r="L789">
        <v>8685.1767999999993</v>
      </c>
      <c r="M789">
        <v>5627.9031999999997</v>
      </c>
    </row>
    <row r="790" spans="1:13" x14ac:dyDescent="0.25">
      <c r="A790">
        <v>310</v>
      </c>
      <c r="B790">
        <v>20050729</v>
      </c>
      <c r="C790">
        <v>20050810</v>
      </c>
      <c r="D790">
        <v>20050805</v>
      </c>
      <c r="E790">
        <v>13584</v>
      </c>
      <c r="F790">
        <v>10</v>
      </c>
      <c r="G790">
        <v>18</v>
      </c>
      <c r="H790">
        <v>3578.27</v>
      </c>
      <c r="I790">
        <v>2171.2941999999998</v>
      </c>
      <c r="J790" s="16">
        <v>38562</v>
      </c>
      <c r="K790">
        <v>64408.86</v>
      </c>
      <c r="L790">
        <v>39083.295599999998</v>
      </c>
      <c r="M790">
        <v>25325.564399999999</v>
      </c>
    </row>
    <row r="791" spans="1:13" x14ac:dyDescent="0.25">
      <c r="A791">
        <v>310</v>
      </c>
      <c r="B791">
        <v>20050725</v>
      </c>
      <c r="C791">
        <v>20050806</v>
      </c>
      <c r="D791">
        <v>20050801</v>
      </c>
      <c r="E791">
        <v>13585</v>
      </c>
      <c r="F791">
        <v>10</v>
      </c>
      <c r="G791">
        <v>15</v>
      </c>
      <c r="H791">
        <v>3578.27</v>
      </c>
      <c r="I791">
        <v>2171.2941999999998</v>
      </c>
      <c r="J791" s="16">
        <v>38558</v>
      </c>
      <c r="K791">
        <v>53674.05</v>
      </c>
      <c r="L791">
        <v>32569.413</v>
      </c>
      <c r="M791">
        <v>21104.636999999999</v>
      </c>
    </row>
    <row r="792" spans="1:13" x14ac:dyDescent="0.25">
      <c r="A792">
        <v>310</v>
      </c>
      <c r="B792">
        <v>20050706</v>
      </c>
      <c r="C792">
        <v>20050718</v>
      </c>
      <c r="D792">
        <v>20050713</v>
      </c>
      <c r="E792">
        <v>13590</v>
      </c>
      <c r="F792">
        <v>10</v>
      </c>
      <c r="G792">
        <v>3</v>
      </c>
      <c r="H792">
        <v>3578.27</v>
      </c>
      <c r="I792">
        <v>2171.2941999999998</v>
      </c>
      <c r="J792" s="16">
        <v>38539</v>
      </c>
      <c r="K792">
        <v>10734.81</v>
      </c>
      <c r="L792">
        <v>6513.8825999999999</v>
      </c>
      <c r="M792">
        <v>4220.9273999999996</v>
      </c>
    </row>
    <row r="793" spans="1:13" x14ac:dyDescent="0.25">
      <c r="A793">
        <v>311</v>
      </c>
      <c r="B793">
        <v>20050705</v>
      </c>
      <c r="C793">
        <v>20050717</v>
      </c>
      <c r="D793">
        <v>20050712</v>
      </c>
      <c r="E793">
        <v>13591</v>
      </c>
      <c r="F793">
        <v>10</v>
      </c>
      <c r="G793">
        <v>15</v>
      </c>
      <c r="H793">
        <v>3578.27</v>
      </c>
      <c r="I793">
        <v>2171.2941999999998</v>
      </c>
      <c r="J793" s="16">
        <v>38538</v>
      </c>
      <c r="K793">
        <v>53674.05</v>
      </c>
      <c r="L793">
        <v>32569.413</v>
      </c>
      <c r="M793">
        <v>21104.636999999999</v>
      </c>
    </row>
    <row r="794" spans="1:13" x14ac:dyDescent="0.25">
      <c r="A794">
        <v>314</v>
      </c>
      <c r="B794">
        <v>20050806</v>
      </c>
      <c r="C794">
        <v>20050818</v>
      </c>
      <c r="D794">
        <v>20050813</v>
      </c>
      <c r="E794">
        <v>13600</v>
      </c>
      <c r="F794">
        <v>10</v>
      </c>
      <c r="G794">
        <v>14</v>
      </c>
      <c r="H794">
        <v>3578.27</v>
      </c>
      <c r="I794">
        <v>2171.2941999999998</v>
      </c>
      <c r="J794" s="16">
        <v>38570</v>
      </c>
      <c r="K794">
        <v>50095.78</v>
      </c>
      <c r="L794">
        <v>30398.1188</v>
      </c>
      <c r="M794">
        <v>19697.661199999999</v>
      </c>
    </row>
    <row r="795" spans="1:13" x14ac:dyDescent="0.25">
      <c r="A795">
        <v>311</v>
      </c>
      <c r="B795">
        <v>20050808</v>
      </c>
      <c r="C795">
        <v>20050820</v>
      </c>
      <c r="D795">
        <v>20050815</v>
      </c>
      <c r="E795">
        <v>13602</v>
      </c>
      <c r="F795">
        <v>10</v>
      </c>
      <c r="G795">
        <v>10</v>
      </c>
      <c r="H795">
        <v>3578.27</v>
      </c>
      <c r="I795">
        <v>2171.2941999999998</v>
      </c>
      <c r="J795" s="16">
        <v>38572</v>
      </c>
      <c r="K795">
        <v>35782.699999999997</v>
      </c>
      <c r="L795">
        <v>21712.941999999999</v>
      </c>
      <c r="M795">
        <v>14069.758</v>
      </c>
    </row>
    <row r="796" spans="1:13" x14ac:dyDescent="0.25">
      <c r="A796">
        <v>314</v>
      </c>
      <c r="B796">
        <v>20050808</v>
      </c>
      <c r="C796">
        <v>20050820</v>
      </c>
      <c r="D796">
        <v>20050815</v>
      </c>
      <c r="E796">
        <v>13661</v>
      </c>
      <c r="F796">
        <v>10</v>
      </c>
      <c r="G796">
        <v>4</v>
      </c>
      <c r="H796">
        <v>3578.27</v>
      </c>
      <c r="I796">
        <v>2171.2941999999998</v>
      </c>
      <c r="J796" s="16">
        <v>38572</v>
      </c>
      <c r="K796">
        <v>14313.08</v>
      </c>
      <c r="L796">
        <v>8685.1767999999993</v>
      </c>
      <c r="M796">
        <v>5627.9031999999997</v>
      </c>
    </row>
    <row r="797" spans="1:13" x14ac:dyDescent="0.25">
      <c r="A797">
        <v>313</v>
      </c>
      <c r="B797">
        <v>20050826</v>
      </c>
      <c r="C797">
        <v>20050907</v>
      </c>
      <c r="D797">
        <v>20050902</v>
      </c>
      <c r="E797">
        <v>13678</v>
      </c>
      <c r="F797">
        <v>10</v>
      </c>
      <c r="G797">
        <v>2</v>
      </c>
      <c r="H797">
        <v>3578.27</v>
      </c>
      <c r="I797">
        <v>2171.2941999999998</v>
      </c>
      <c r="J797" s="16">
        <v>38590</v>
      </c>
      <c r="K797">
        <v>7156.54</v>
      </c>
      <c r="L797">
        <v>4342.5883999999996</v>
      </c>
      <c r="M797">
        <v>2813.9515999999999</v>
      </c>
    </row>
    <row r="798" spans="1:13" x14ac:dyDescent="0.25">
      <c r="A798">
        <v>311</v>
      </c>
      <c r="B798">
        <v>20050826</v>
      </c>
      <c r="C798">
        <v>20050907</v>
      </c>
      <c r="D798">
        <v>20050902</v>
      </c>
      <c r="E798">
        <v>13679</v>
      </c>
      <c r="F798">
        <v>10</v>
      </c>
      <c r="G798">
        <v>3</v>
      </c>
      <c r="H798">
        <v>3578.27</v>
      </c>
      <c r="I798">
        <v>2171.2941999999998</v>
      </c>
      <c r="J798" s="16">
        <v>38590</v>
      </c>
      <c r="K798">
        <v>10734.81</v>
      </c>
      <c r="L798">
        <v>6513.8825999999999</v>
      </c>
      <c r="M798">
        <v>4220.9273999999996</v>
      </c>
    </row>
    <row r="799" spans="1:13" x14ac:dyDescent="0.25">
      <c r="A799">
        <v>310</v>
      </c>
      <c r="B799">
        <v>20050820</v>
      </c>
      <c r="C799">
        <v>20050901</v>
      </c>
      <c r="D799">
        <v>20050827</v>
      </c>
      <c r="E799">
        <v>13680</v>
      </c>
      <c r="F799">
        <v>10</v>
      </c>
      <c r="G799">
        <v>20</v>
      </c>
      <c r="H799">
        <v>3578.27</v>
      </c>
      <c r="I799">
        <v>2171.2941999999998</v>
      </c>
      <c r="J799" s="16">
        <v>38584</v>
      </c>
      <c r="K799">
        <v>71565.399999999994</v>
      </c>
      <c r="L799">
        <v>43425.883999999998</v>
      </c>
      <c r="M799">
        <v>28139.516</v>
      </c>
    </row>
    <row r="800" spans="1:13" x14ac:dyDescent="0.25">
      <c r="A800">
        <v>312</v>
      </c>
      <c r="B800">
        <v>20050812</v>
      </c>
      <c r="C800">
        <v>20050824</v>
      </c>
      <c r="D800">
        <v>20050819</v>
      </c>
      <c r="E800">
        <v>13687</v>
      </c>
      <c r="F800">
        <v>10</v>
      </c>
      <c r="G800">
        <v>18</v>
      </c>
      <c r="H800">
        <v>3578.27</v>
      </c>
      <c r="I800">
        <v>2171.2941999999998</v>
      </c>
      <c r="J800" s="16">
        <v>38576</v>
      </c>
      <c r="K800">
        <v>64408.86</v>
      </c>
      <c r="L800">
        <v>39083.295599999998</v>
      </c>
      <c r="M800">
        <v>25325.564399999999</v>
      </c>
    </row>
    <row r="801" spans="1:13" x14ac:dyDescent="0.25">
      <c r="A801">
        <v>313</v>
      </c>
      <c r="B801">
        <v>20050824</v>
      </c>
      <c r="C801">
        <v>20050905</v>
      </c>
      <c r="D801">
        <v>20050831</v>
      </c>
      <c r="E801">
        <v>13689</v>
      </c>
      <c r="F801">
        <v>10</v>
      </c>
      <c r="G801">
        <v>18</v>
      </c>
      <c r="H801">
        <v>3578.27</v>
      </c>
      <c r="I801">
        <v>2171.2941999999998</v>
      </c>
      <c r="J801" s="16">
        <v>38588</v>
      </c>
      <c r="K801">
        <v>64408.86</v>
      </c>
      <c r="L801">
        <v>39083.295599999998</v>
      </c>
      <c r="M801">
        <v>25325.564399999999</v>
      </c>
    </row>
    <row r="802" spans="1:13" x14ac:dyDescent="0.25">
      <c r="A802">
        <v>314</v>
      </c>
      <c r="B802">
        <v>20050826</v>
      </c>
      <c r="C802">
        <v>20050907</v>
      </c>
      <c r="D802">
        <v>20050902</v>
      </c>
      <c r="E802">
        <v>13690</v>
      </c>
      <c r="F802">
        <v>10</v>
      </c>
      <c r="G802">
        <v>20</v>
      </c>
      <c r="H802">
        <v>3578.27</v>
      </c>
      <c r="I802">
        <v>2171.2941999999998</v>
      </c>
      <c r="J802" s="16">
        <v>38590</v>
      </c>
      <c r="K802">
        <v>71565.399999999994</v>
      </c>
      <c r="L802">
        <v>43425.883999999998</v>
      </c>
      <c r="M802">
        <v>28139.516</v>
      </c>
    </row>
    <row r="803" spans="1:13" x14ac:dyDescent="0.25">
      <c r="A803">
        <v>310</v>
      </c>
      <c r="B803">
        <v>20050828</v>
      </c>
      <c r="C803">
        <v>20050909</v>
      </c>
      <c r="D803">
        <v>20050904</v>
      </c>
      <c r="E803">
        <v>13691</v>
      </c>
      <c r="F803">
        <v>10</v>
      </c>
      <c r="G803">
        <v>11</v>
      </c>
      <c r="H803">
        <v>3578.27</v>
      </c>
      <c r="I803">
        <v>2171.2941999999998</v>
      </c>
      <c r="J803" s="16">
        <v>38592</v>
      </c>
      <c r="K803">
        <v>39360.97</v>
      </c>
      <c r="L803">
        <v>23884.236199999999</v>
      </c>
      <c r="M803">
        <v>15476.7338</v>
      </c>
    </row>
    <row r="804" spans="1:13" x14ac:dyDescent="0.25">
      <c r="A804">
        <v>311</v>
      </c>
      <c r="B804">
        <v>20050821</v>
      </c>
      <c r="C804">
        <v>20050902</v>
      </c>
      <c r="D804">
        <v>20050828</v>
      </c>
      <c r="E804">
        <v>13693</v>
      </c>
      <c r="F804">
        <v>10</v>
      </c>
      <c r="G804">
        <v>16</v>
      </c>
      <c r="H804">
        <v>3578.27</v>
      </c>
      <c r="I804">
        <v>2171.2941999999998</v>
      </c>
      <c r="J804" s="16">
        <v>38585</v>
      </c>
      <c r="K804">
        <v>57252.32</v>
      </c>
      <c r="L804">
        <v>34740.707199999997</v>
      </c>
      <c r="M804">
        <v>22511.612799999999</v>
      </c>
    </row>
    <row r="805" spans="1:13" x14ac:dyDescent="0.25">
      <c r="A805">
        <v>310</v>
      </c>
      <c r="B805">
        <v>20050902</v>
      </c>
      <c r="C805">
        <v>20050914</v>
      </c>
      <c r="D805">
        <v>20050909</v>
      </c>
      <c r="E805">
        <v>13765</v>
      </c>
      <c r="F805">
        <v>10</v>
      </c>
      <c r="G805">
        <v>16</v>
      </c>
      <c r="H805">
        <v>3578.27</v>
      </c>
      <c r="I805">
        <v>2171.2941999999998</v>
      </c>
      <c r="J805" s="16">
        <v>38597</v>
      </c>
      <c r="K805">
        <v>57252.32</v>
      </c>
      <c r="L805">
        <v>34740.707199999997</v>
      </c>
      <c r="M805">
        <v>22511.612799999999</v>
      </c>
    </row>
    <row r="806" spans="1:13" x14ac:dyDescent="0.25">
      <c r="A806">
        <v>314</v>
      </c>
      <c r="B806">
        <v>20050906</v>
      </c>
      <c r="C806">
        <v>20050918</v>
      </c>
      <c r="D806">
        <v>20050913</v>
      </c>
      <c r="E806">
        <v>13772</v>
      </c>
      <c r="F806">
        <v>10</v>
      </c>
      <c r="G806">
        <v>3</v>
      </c>
      <c r="H806">
        <v>3578.27</v>
      </c>
      <c r="I806">
        <v>2171.2941999999998</v>
      </c>
      <c r="J806" s="16">
        <v>38601</v>
      </c>
      <c r="K806">
        <v>10734.81</v>
      </c>
      <c r="L806">
        <v>6513.8825999999999</v>
      </c>
      <c r="M806">
        <v>4220.9273999999996</v>
      </c>
    </row>
    <row r="807" spans="1:13" x14ac:dyDescent="0.25">
      <c r="A807">
        <v>312</v>
      </c>
      <c r="B807">
        <v>20050926</v>
      </c>
      <c r="C807">
        <v>20051008</v>
      </c>
      <c r="D807">
        <v>20051003</v>
      </c>
      <c r="E807">
        <v>13777</v>
      </c>
      <c r="F807">
        <v>10</v>
      </c>
      <c r="G807">
        <v>11</v>
      </c>
      <c r="H807">
        <v>3578.27</v>
      </c>
      <c r="I807">
        <v>2171.2941999999998</v>
      </c>
      <c r="J807" s="16">
        <v>38621</v>
      </c>
      <c r="K807">
        <v>39360.97</v>
      </c>
      <c r="L807">
        <v>23884.236199999999</v>
      </c>
      <c r="M807">
        <v>15476.7338</v>
      </c>
    </row>
    <row r="808" spans="1:13" x14ac:dyDescent="0.25">
      <c r="A808">
        <v>310</v>
      </c>
      <c r="B808">
        <v>20050918</v>
      </c>
      <c r="C808">
        <v>20050930</v>
      </c>
      <c r="D808">
        <v>20050925</v>
      </c>
      <c r="E808">
        <v>13783</v>
      </c>
      <c r="F808">
        <v>10</v>
      </c>
      <c r="G808">
        <v>7</v>
      </c>
      <c r="H808">
        <v>3578.27</v>
      </c>
      <c r="I808">
        <v>2171.2941999999998</v>
      </c>
      <c r="J808" s="16">
        <v>38613</v>
      </c>
      <c r="K808">
        <v>25047.89</v>
      </c>
      <c r="L808">
        <v>15199.0594</v>
      </c>
      <c r="M808">
        <v>9848.8305999999993</v>
      </c>
    </row>
    <row r="809" spans="1:13" x14ac:dyDescent="0.25">
      <c r="A809">
        <v>312</v>
      </c>
      <c r="B809">
        <v>20050908</v>
      </c>
      <c r="C809">
        <v>20050920</v>
      </c>
      <c r="D809">
        <v>20050915</v>
      </c>
      <c r="E809">
        <v>13784</v>
      </c>
      <c r="F809">
        <v>10</v>
      </c>
      <c r="G809">
        <v>11</v>
      </c>
      <c r="H809">
        <v>3578.27</v>
      </c>
      <c r="I809">
        <v>2171.2941999999998</v>
      </c>
      <c r="J809" s="16">
        <v>38603</v>
      </c>
      <c r="K809">
        <v>39360.97</v>
      </c>
      <c r="L809">
        <v>23884.236199999999</v>
      </c>
      <c r="M809">
        <v>15476.7338</v>
      </c>
    </row>
    <row r="810" spans="1:13" x14ac:dyDescent="0.25">
      <c r="A810">
        <v>311</v>
      </c>
      <c r="B810">
        <v>20050902</v>
      </c>
      <c r="C810">
        <v>20050914</v>
      </c>
      <c r="D810">
        <v>20050909</v>
      </c>
      <c r="E810">
        <v>13792</v>
      </c>
      <c r="F810">
        <v>10</v>
      </c>
      <c r="G810">
        <v>17</v>
      </c>
      <c r="H810">
        <v>3578.27</v>
      </c>
      <c r="I810">
        <v>2171.2941999999998</v>
      </c>
      <c r="J810" s="16">
        <v>38597</v>
      </c>
      <c r="K810">
        <v>60830.59</v>
      </c>
      <c r="L810">
        <v>36912.001400000001</v>
      </c>
      <c r="M810">
        <v>23918.588599999999</v>
      </c>
    </row>
    <row r="811" spans="1:13" x14ac:dyDescent="0.25">
      <c r="A811">
        <v>314</v>
      </c>
      <c r="B811">
        <v>20050930</v>
      </c>
      <c r="C811">
        <v>20051012</v>
      </c>
      <c r="D811">
        <v>20051007</v>
      </c>
      <c r="E811">
        <v>13794</v>
      </c>
      <c r="F811">
        <v>10</v>
      </c>
      <c r="G811">
        <v>18</v>
      </c>
      <c r="H811">
        <v>3578.27</v>
      </c>
      <c r="I811">
        <v>2171.2941999999998</v>
      </c>
      <c r="J811" s="16">
        <v>38625</v>
      </c>
      <c r="K811">
        <v>64408.86</v>
      </c>
      <c r="L811">
        <v>39083.295599999998</v>
      </c>
      <c r="M811">
        <v>25325.564399999999</v>
      </c>
    </row>
    <row r="812" spans="1:13" x14ac:dyDescent="0.25">
      <c r="A812">
        <v>312</v>
      </c>
      <c r="B812">
        <v>20050928</v>
      </c>
      <c r="C812">
        <v>20051010</v>
      </c>
      <c r="D812">
        <v>20051005</v>
      </c>
      <c r="E812">
        <v>13820</v>
      </c>
      <c r="F812">
        <v>10</v>
      </c>
      <c r="G812">
        <v>20</v>
      </c>
      <c r="H812">
        <v>3578.27</v>
      </c>
      <c r="I812">
        <v>2171.2941999999998</v>
      </c>
      <c r="J812" s="16">
        <v>38623</v>
      </c>
      <c r="K812">
        <v>71565.399999999994</v>
      </c>
      <c r="L812">
        <v>43425.883999999998</v>
      </c>
      <c r="M812">
        <v>28139.516</v>
      </c>
    </row>
    <row r="813" spans="1:13" x14ac:dyDescent="0.25">
      <c r="A813">
        <v>310</v>
      </c>
      <c r="B813">
        <v>20050901</v>
      </c>
      <c r="C813">
        <v>20050913</v>
      </c>
      <c r="D813">
        <v>20050908</v>
      </c>
      <c r="E813">
        <v>13821</v>
      </c>
      <c r="F813">
        <v>10</v>
      </c>
      <c r="G813">
        <v>15</v>
      </c>
      <c r="H813">
        <v>3578.27</v>
      </c>
      <c r="I813">
        <v>2171.2941999999998</v>
      </c>
      <c r="J813" s="16">
        <v>38596</v>
      </c>
      <c r="K813">
        <v>53674.05</v>
      </c>
      <c r="L813">
        <v>32569.413</v>
      </c>
      <c r="M813">
        <v>21104.636999999999</v>
      </c>
    </row>
    <row r="814" spans="1:13" x14ac:dyDescent="0.25">
      <c r="A814">
        <v>310</v>
      </c>
      <c r="B814">
        <v>20050922</v>
      </c>
      <c r="C814">
        <v>20051004</v>
      </c>
      <c r="D814">
        <v>20050929</v>
      </c>
      <c r="E814">
        <v>13841</v>
      </c>
      <c r="F814">
        <v>10</v>
      </c>
      <c r="G814">
        <v>14</v>
      </c>
      <c r="H814">
        <v>3578.27</v>
      </c>
      <c r="I814">
        <v>2171.2941999999998</v>
      </c>
      <c r="J814" s="16">
        <v>38617</v>
      </c>
      <c r="K814">
        <v>50095.78</v>
      </c>
      <c r="L814">
        <v>30398.1188</v>
      </c>
      <c r="M814">
        <v>19697.661199999999</v>
      </c>
    </row>
    <row r="815" spans="1:13" x14ac:dyDescent="0.25">
      <c r="A815">
        <v>313</v>
      </c>
      <c r="B815">
        <v>20050925</v>
      </c>
      <c r="C815">
        <v>20051007</v>
      </c>
      <c r="D815">
        <v>20051002</v>
      </c>
      <c r="E815">
        <v>13845</v>
      </c>
      <c r="F815">
        <v>10</v>
      </c>
      <c r="G815">
        <v>2</v>
      </c>
      <c r="H815">
        <v>3578.27</v>
      </c>
      <c r="I815">
        <v>2171.2941999999998</v>
      </c>
      <c r="J815" s="16">
        <v>38620</v>
      </c>
      <c r="K815">
        <v>7156.54</v>
      </c>
      <c r="L815">
        <v>4342.5883999999996</v>
      </c>
      <c r="M815">
        <v>2813.9515999999999</v>
      </c>
    </row>
    <row r="816" spans="1:13" x14ac:dyDescent="0.25">
      <c r="A816">
        <v>314</v>
      </c>
      <c r="B816">
        <v>20050930</v>
      </c>
      <c r="C816">
        <v>20051012</v>
      </c>
      <c r="D816">
        <v>20051007</v>
      </c>
      <c r="E816">
        <v>13846</v>
      </c>
      <c r="F816">
        <v>10</v>
      </c>
      <c r="G816">
        <v>16</v>
      </c>
      <c r="H816">
        <v>3578.27</v>
      </c>
      <c r="I816">
        <v>2171.2941999999998</v>
      </c>
      <c r="J816" s="16">
        <v>38625</v>
      </c>
      <c r="K816">
        <v>57252.32</v>
      </c>
      <c r="L816">
        <v>34740.707199999997</v>
      </c>
      <c r="M816">
        <v>22511.612799999999</v>
      </c>
    </row>
    <row r="817" spans="1:13" x14ac:dyDescent="0.25">
      <c r="A817">
        <v>310</v>
      </c>
      <c r="B817">
        <v>20050920</v>
      </c>
      <c r="C817">
        <v>20051002</v>
      </c>
      <c r="D817">
        <v>20050927</v>
      </c>
      <c r="E817">
        <v>13847</v>
      </c>
      <c r="F817">
        <v>10</v>
      </c>
      <c r="G817">
        <v>5</v>
      </c>
      <c r="H817">
        <v>3578.27</v>
      </c>
      <c r="I817">
        <v>2171.2941999999998</v>
      </c>
      <c r="J817" s="16">
        <v>38615</v>
      </c>
      <c r="K817">
        <v>17891.349999999999</v>
      </c>
      <c r="L817">
        <v>10856.471</v>
      </c>
      <c r="M817">
        <v>7034.8789999999999</v>
      </c>
    </row>
    <row r="818" spans="1:13" x14ac:dyDescent="0.25">
      <c r="A818">
        <v>314</v>
      </c>
      <c r="B818">
        <v>20051020</v>
      </c>
      <c r="C818">
        <v>20051101</v>
      </c>
      <c r="D818">
        <v>20051027</v>
      </c>
      <c r="E818">
        <v>14146</v>
      </c>
      <c r="F818">
        <v>10</v>
      </c>
      <c r="G818">
        <v>16</v>
      </c>
      <c r="H818">
        <v>3578.27</v>
      </c>
      <c r="I818">
        <v>2171.2941999999998</v>
      </c>
      <c r="J818" s="16">
        <v>38645</v>
      </c>
      <c r="K818">
        <v>57252.32</v>
      </c>
      <c r="L818">
        <v>34740.707199999997</v>
      </c>
      <c r="M818">
        <v>22511.612799999999</v>
      </c>
    </row>
    <row r="819" spans="1:13" x14ac:dyDescent="0.25">
      <c r="A819">
        <v>314</v>
      </c>
      <c r="B819">
        <v>20051010</v>
      </c>
      <c r="C819">
        <v>20051022</v>
      </c>
      <c r="D819">
        <v>20051017</v>
      </c>
      <c r="E819">
        <v>14150</v>
      </c>
      <c r="F819">
        <v>10</v>
      </c>
      <c r="G819">
        <v>6</v>
      </c>
      <c r="H819">
        <v>3578.27</v>
      </c>
      <c r="I819">
        <v>2171.2941999999998</v>
      </c>
      <c r="J819" s="16">
        <v>38635</v>
      </c>
      <c r="K819">
        <v>21469.62</v>
      </c>
      <c r="L819">
        <v>13027.7652</v>
      </c>
      <c r="M819">
        <v>8441.8547999999992</v>
      </c>
    </row>
    <row r="820" spans="1:13" x14ac:dyDescent="0.25">
      <c r="A820">
        <v>311</v>
      </c>
      <c r="B820">
        <v>20051029</v>
      </c>
      <c r="C820">
        <v>20051110</v>
      </c>
      <c r="D820">
        <v>20051105</v>
      </c>
      <c r="E820">
        <v>14155</v>
      </c>
      <c r="F820">
        <v>10</v>
      </c>
      <c r="G820">
        <v>6</v>
      </c>
      <c r="H820">
        <v>3578.27</v>
      </c>
      <c r="I820">
        <v>2171.2941999999998</v>
      </c>
      <c r="J820" s="16">
        <v>38654</v>
      </c>
      <c r="K820">
        <v>21469.62</v>
      </c>
      <c r="L820">
        <v>13027.7652</v>
      </c>
      <c r="M820">
        <v>8441.8547999999992</v>
      </c>
    </row>
    <row r="821" spans="1:13" x14ac:dyDescent="0.25">
      <c r="A821">
        <v>310</v>
      </c>
      <c r="B821">
        <v>20051011</v>
      </c>
      <c r="C821">
        <v>20051023</v>
      </c>
      <c r="D821">
        <v>20051018</v>
      </c>
      <c r="E821">
        <v>14157</v>
      </c>
      <c r="F821">
        <v>10</v>
      </c>
      <c r="G821">
        <v>19</v>
      </c>
      <c r="H821">
        <v>3578.27</v>
      </c>
      <c r="I821">
        <v>2171.2941999999998</v>
      </c>
      <c r="J821" s="16">
        <v>38636</v>
      </c>
      <c r="K821">
        <v>67987.13</v>
      </c>
      <c r="L821">
        <v>41254.589800000002</v>
      </c>
      <c r="M821">
        <v>26732.540199999999</v>
      </c>
    </row>
    <row r="822" spans="1:13" x14ac:dyDescent="0.25">
      <c r="A822">
        <v>311</v>
      </c>
      <c r="B822">
        <v>20051009</v>
      </c>
      <c r="C822">
        <v>20051021</v>
      </c>
      <c r="D822">
        <v>20051016</v>
      </c>
      <c r="E822">
        <v>14158</v>
      </c>
      <c r="F822">
        <v>10</v>
      </c>
      <c r="G822">
        <v>15</v>
      </c>
      <c r="H822">
        <v>3578.27</v>
      </c>
      <c r="I822">
        <v>2171.2941999999998</v>
      </c>
      <c r="J822" s="16">
        <v>38634</v>
      </c>
      <c r="K822">
        <v>53674.05</v>
      </c>
      <c r="L822">
        <v>32569.413</v>
      </c>
      <c r="M822">
        <v>21104.636999999999</v>
      </c>
    </row>
    <row r="823" spans="1:13" x14ac:dyDescent="0.25">
      <c r="A823">
        <v>313</v>
      </c>
      <c r="B823">
        <v>20051008</v>
      </c>
      <c r="C823">
        <v>20051020</v>
      </c>
      <c r="D823">
        <v>20051015</v>
      </c>
      <c r="E823">
        <v>14159</v>
      </c>
      <c r="F823">
        <v>10</v>
      </c>
      <c r="G823">
        <v>15</v>
      </c>
      <c r="H823">
        <v>3578.27</v>
      </c>
      <c r="I823">
        <v>2171.2941999999998</v>
      </c>
      <c r="J823" s="16">
        <v>38633</v>
      </c>
      <c r="K823">
        <v>53674.05</v>
      </c>
      <c r="L823">
        <v>32569.413</v>
      </c>
      <c r="M823">
        <v>21104.636999999999</v>
      </c>
    </row>
    <row r="824" spans="1:13" x14ac:dyDescent="0.25">
      <c r="A824">
        <v>314</v>
      </c>
      <c r="B824">
        <v>20051021</v>
      </c>
      <c r="C824">
        <v>20051102</v>
      </c>
      <c r="D824">
        <v>20051028</v>
      </c>
      <c r="E824">
        <v>14165</v>
      </c>
      <c r="F824">
        <v>10</v>
      </c>
      <c r="G824">
        <v>12</v>
      </c>
      <c r="H824">
        <v>3578.27</v>
      </c>
      <c r="I824">
        <v>2171.2941999999998</v>
      </c>
      <c r="J824" s="16">
        <v>38646</v>
      </c>
      <c r="K824">
        <v>42939.24</v>
      </c>
      <c r="L824">
        <v>26055.5304</v>
      </c>
      <c r="M824">
        <v>16883.709599999998</v>
      </c>
    </row>
    <row r="825" spans="1:13" x14ac:dyDescent="0.25">
      <c r="A825">
        <v>310</v>
      </c>
      <c r="B825">
        <v>20051011</v>
      </c>
      <c r="C825">
        <v>20051023</v>
      </c>
      <c r="D825">
        <v>20051018</v>
      </c>
      <c r="E825">
        <v>14183</v>
      </c>
      <c r="F825">
        <v>10</v>
      </c>
      <c r="G825">
        <v>6</v>
      </c>
      <c r="H825">
        <v>3578.27</v>
      </c>
      <c r="I825">
        <v>2171.2941999999998</v>
      </c>
      <c r="J825" s="16">
        <v>38636</v>
      </c>
      <c r="K825">
        <v>21469.62</v>
      </c>
      <c r="L825">
        <v>13027.7652</v>
      </c>
      <c r="M825">
        <v>8441.8547999999992</v>
      </c>
    </row>
    <row r="826" spans="1:13" x14ac:dyDescent="0.25">
      <c r="A826">
        <v>313</v>
      </c>
      <c r="B826">
        <v>20051012</v>
      </c>
      <c r="C826">
        <v>20051024</v>
      </c>
      <c r="D826">
        <v>20051019</v>
      </c>
      <c r="E826">
        <v>14191</v>
      </c>
      <c r="F826">
        <v>10</v>
      </c>
      <c r="G826">
        <v>10</v>
      </c>
      <c r="H826">
        <v>3578.27</v>
      </c>
      <c r="I826">
        <v>2171.2941999999998</v>
      </c>
      <c r="J826" s="16">
        <v>38637</v>
      </c>
      <c r="K826">
        <v>35782.699999999997</v>
      </c>
      <c r="L826">
        <v>21712.941999999999</v>
      </c>
      <c r="M826">
        <v>14069.758</v>
      </c>
    </row>
    <row r="827" spans="1:13" x14ac:dyDescent="0.25">
      <c r="A827">
        <v>310</v>
      </c>
      <c r="B827">
        <v>20051023</v>
      </c>
      <c r="C827">
        <v>20051104</v>
      </c>
      <c r="D827">
        <v>20051030</v>
      </c>
      <c r="E827">
        <v>14195</v>
      </c>
      <c r="F827">
        <v>10</v>
      </c>
      <c r="G827">
        <v>3</v>
      </c>
      <c r="H827">
        <v>3578.27</v>
      </c>
      <c r="I827">
        <v>2171.2941999999998</v>
      </c>
      <c r="J827" s="16">
        <v>38648</v>
      </c>
      <c r="K827">
        <v>10734.81</v>
      </c>
      <c r="L827">
        <v>6513.8825999999999</v>
      </c>
      <c r="M827">
        <v>4220.9273999999996</v>
      </c>
    </row>
    <row r="828" spans="1:13" x14ac:dyDescent="0.25">
      <c r="A828">
        <v>310</v>
      </c>
      <c r="B828">
        <v>20051007</v>
      </c>
      <c r="C828">
        <v>20051019</v>
      </c>
      <c r="D828">
        <v>20051014</v>
      </c>
      <c r="E828">
        <v>14427</v>
      </c>
      <c r="F828">
        <v>10</v>
      </c>
      <c r="G828">
        <v>17</v>
      </c>
      <c r="H828">
        <v>3578.27</v>
      </c>
      <c r="I828">
        <v>2171.2941999999998</v>
      </c>
      <c r="J828" s="16">
        <v>38632</v>
      </c>
      <c r="K828">
        <v>60830.59</v>
      </c>
      <c r="L828">
        <v>36912.001400000001</v>
      </c>
      <c r="M828">
        <v>23918.588599999999</v>
      </c>
    </row>
    <row r="829" spans="1:13" x14ac:dyDescent="0.25">
      <c r="A829">
        <v>314</v>
      </c>
      <c r="B829">
        <v>20051001</v>
      </c>
      <c r="C829">
        <v>20051013</v>
      </c>
      <c r="D829">
        <v>20051008</v>
      </c>
      <c r="E829">
        <v>14429</v>
      </c>
      <c r="F829">
        <v>10</v>
      </c>
      <c r="G829">
        <v>14</v>
      </c>
      <c r="H829">
        <v>3578.27</v>
      </c>
      <c r="I829">
        <v>2171.2941999999998</v>
      </c>
      <c r="J829" s="16">
        <v>38626</v>
      </c>
      <c r="K829">
        <v>50095.78</v>
      </c>
      <c r="L829">
        <v>30398.1188</v>
      </c>
      <c r="M829">
        <v>19697.661199999999</v>
      </c>
    </row>
    <row r="830" spans="1:13" x14ac:dyDescent="0.25">
      <c r="A830">
        <v>311</v>
      </c>
      <c r="B830">
        <v>20051009</v>
      </c>
      <c r="C830">
        <v>20051021</v>
      </c>
      <c r="D830">
        <v>20051016</v>
      </c>
      <c r="E830">
        <v>14525</v>
      </c>
      <c r="F830">
        <v>10</v>
      </c>
      <c r="G830">
        <v>16</v>
      </c>
      <c r="H830">
        <v>3578.27</v>
      </c>
      <c r="I830">
        <v>2171.2941999999998</v>
      </c>
      <c r="J830" s="16">
        <v>38634</v>
      </c>
      <c r="K830">
        <v>57252.32</v>
      </c>
      <c r="L830">
        <v>34740.707199999997</v>
      </c>
      <c r="M830">
        <v>22511.612799999999</v>
      </c>
    </row>
    <row r="831" spans="1:13" x14ac:dyDescent="0.25">
      <c r="A831">
        <v>311</v>
      </c>
      <c r="B831">
        <v>20051129</v>
      </c>
      <c r="C831">
        <v>20051211</v>
      </c>
      <c r="D831">
        <v>20051206</v>
      </c>
      <c r="E831">
        <v>14697</v>
      </c>
      <c r="F831">
        <v>10</v>
      </c>
      <c r="G831">
        <v>17</v>
      </c>
      <c r="H831">
        <v>3578.27</v>
      </c>
      <c r="I831">
        <v>2171.2941999999998</v>
      </c>
      <c r="J831" s="16">
        <v>38685</v>
      </c>
      <c r="K831">
        <v>60830.59</v>
      </c>
      <c r="L831">
        <v>36912.001400000001</v>
      </c>
      <c r="M831">
        <v>23918.588599999999</v>
      </c>
    </row>
    <row r="832" spans="1:13" x14ac:dyDescent="0.25">
      <c r="A832">
        <v>313</v>
      </c>
      <c r="B832">
        <v>20051127</v>
      </c>
      <c r="C832">
        <v>20051209</v>
      </c>
      <c r="D832">
        <v>20051204</v>
      </c>
      <c r="E832">
        <v>14700</v>
      </c>
      <c r="F832">
        <v>10</v>
      </c>
      <c r="G832">
        <v>20</v>
      </c>
      <c r="H832">
        <v>3578.27</v>
      </c>
      <c r="I832">
        <v>2171.2941999999998</v>
      </c>
      <c r="J832" s="16">
        <v>38683</v>
      </c>
      <c r="K832">
        <v>71565.399999999994</v>
      </c>
      <c r="L832">
        <v>43425.883999999998</v>
      </c>
      <c r="M832">
        <v>28139.516</v>
      </c>
    </row>
    <row r="833" spans="1:13" x14ac:dyDescent="0.25">
      <c r="A833">
        <v>314</v>
      </c>
      <c r="B833">
        <v>20051107</v>
      </c>
      <c r="C833">
        <v>20051119</v>
      </c>
      <c r="D833">
        <v>20051114</v>
      </c>
      <c r="E833">
        <v>14702</v>
      </c>
      <c r="F833">
        <v>10</v>
      </c>
      <c r="G833">
        <v>10</v>
      </c>
      <c r="H833">
        <v>3578.27</v>
      </c>
      <c r="I833">
        <v>2171.2941999999998</v>
      </c>
      <c r="J833" s="16">
        <v>38663</v>
      </c>
      <c r="K833">
        <v>35782.699999999997</v>
      </c>
      <c r="L833">
        <v>21712.941999999999</v>
      </c>
      <c r="M833">
        <v>14069.758</v>
      </c>
    </row>
    <row r="834" spans="1:13" x14ac:dyDescent="0.25">
      <c r="A834">
        <v>314</v>
      </c>
      <c r="B834">
        <v>20051112</v>
      </c>
      <c r="C834">
        <v>20051124</v>
      </c>
      <c r="D834">
        <v>20051119</v>
      </c>
      <c r="E834">
        <v>14705</v>
      </c>
      <c r="F834">
        <v>10</v>
      </c>
      <c r="G834">
        <v>15</v>
      </c>
      <c r="H834">
        <v>3578.27</v>
      </c>
      <c r="I834">
        <v>2171.2941999999998</v>
      </c>
      <c r="J834" s="16">
        <v>38668</v>
      </c>
      <c r="K834">
        <v>53674.05</v>
      </c>
      <c r="L834">
        <v>32569.413</v>
      </c>
      <c r="M834">
        <v>21104.636999999999</v>
      </c>
    </row>
    <row r="835" spans="1:13" x14ac:dyDescent="0.25">
      <c r="A835">
        <v>313</v>
      </c>
      <c r="B835">
        <v>20051120</v>
      </c>
      <c r="C835">
        <v>20051202</v>
      </c>
      <c r="D835">
        <v>20051127</v>
      </c>
      <c r="E835">
        <v>14712</v>
      </c>
      <c r="F835">
        <v>10</v>
      </c>
      <c r="G835">
        <v>5</v>
      </c>
      <c r="H835">
        <v>3578.27</v>
      </c>
      <c r="I835">
        <v>2171.2941999999998</v>
      </c>
      <c r="J835" s="16">
        <v>38676</v>
      </c>
      <c r="K835">
        <v>17891.349999999999</v>
      </c>
      <c r="L835">
        <v>10856.471</v>
      </c>
      <c r="M835">
        <v>7034.8789999999999</v>
      </c>
    </row>
    <row r="836" spans="1:13" x14ac:dyDescent="0.25">
      <c r="A836">
        <v>313</v>
      </c>
      <c r="B836">
        <v>20051114</v>
      </c>
      <c r="C836">
        <v>20051126</v>
      </c>
      <c r="D836">
        <v>20051121</v>
      </c>
      <c r="E836">
        <v>14720</v>
      </c>
      <c r="F836">
        <v>10</v>
      </c>
      <c r="G836">
        <v>18</v>
      </c>
      <c r="H836">
        <v>3578.27</v>
      </c>
      <c r="I836">
        <v>2171.2941999999998</v>
      </c>
      <c r="J836" s="16">
        <v>38670</v>
      </c>
      <c r="K836">
        <v>64408.86</v>
      </c>
      <c r="L836">
        <v>39083.295599999998</v>
      </c>
      <c r="M836">
        <v>25325.564399999999</v>
      </c>
    </row>
    <row r="837" spans="1:13" x14ac:dyDescent="0.25">
      <c r="A837">
        <v>310</v>
      </c>
      <c r="B837">
        <v>20051229</v>
      </c>
      <c r="C837">
        <v>20060110</v>
      </c>
      <c r="D837">
        <v>20060105</v>
      </c>
      <c r="E837">
        <v>14770</v>
      </c>
      <c r="F837">
        <v>10</v>
      </c>
      <c r="G837">
        <v>14</v>
      </c>
      <c r="H837">
        <v>3578.27</v>
      </c>
      <c r="I837">
        <v>2171.2941999999998</v>
      </c>
      <c r="J837" s="16">
        <v>38715</v>
      </c>
      <c r="K837">
        <v>50095.78</v>
      </c>
      <c r="L837">
        <v>30398.1188</v>
      </c>
      <c r="M837">
        <v>19697.661199999999</v>
      </c>
    </row>
    <row r="838" spans="1:13" x14ac:dyDescent="0.25">
      <c r="A838">
        <v>312</v>
      </c>
      <c r="B838">
        <v>20051219</v>
      </c>
      <c r="C838">
        <v>20051231</v>
      </c>
      <c r="D838">
        <v>20051226</v>
      </c>
      <c r="E838">
        <v>14771</v>
      </c>
      <c r="F838">
        <v>10</v>
      </c>
      <c r="G838">
        <v>15</v>
      </c>
      <c r="H838">
        <v>3578.27</v>
      </c>
      <c r="I838">
        <v>2171.2941999999998</v>
      </c>
      <c r="J838" s="16">
        <v>38705</v>
      </c>
      <c r="K838">
        <v>53674.05</v>
      </c>
      <c r="L838">
        <v>32569.413</v>
      </c>
      <c r="M838">
        <v>21104.636999999999</v>
      </c>
    </row>
    <row r="839" spans="1:13" x14ac:dyDescent="0.25">
      <c r="A839">
        <v>312</v>
      </c>
      <c r="B839">
        <v>20051223</v>
      </c>
      <c r="C839">
        <v>20060104</v>
      </c>
      <c r="D839">
        <v>20051230</v>
      </c>
      <c r="E839">
        <v>14776</v>
      </c>
      <c r="F839">
        <v>10</v>
      </c>
      <c r="G839">
        <v>3</v>
      </c>
      <c r="H839">
        <v>3578.27</v>
      </c>
      <c r="I839">
        <v>2171.2941999999998</v>
      </c>
      <c r="J839" s="16">
        <v>38709</v>
      </c>
      <c r="K839">
        <v>10734.81</v>
      </c>
      <c r="L839">
        <v>6513.8825999999999</v>
      </c>
      <c r="M839">
        <v>4220.9273999999996</v>
      </c>
    </row>
    <row r="840" spans="1:13" x14ac:dyDescent="0.25">
      <c r="A840">
        <v>312</v>
      </c>
      <c r="B840">
        <v>20051203</v>
      </c>
      <c r="C840">
        <v>20051215</v>
      </c>
      <c r="D840">
        <v>20051210</v>
      </c>
      <c r="E840">
        <v>14777</v>
      </c>
      <c r="F840">
        <v>10</v>
      </c>
      <c r="G840">
        <v>15</v>
      </c>
      <c r="H840">
        <v>3578.27</v>
      </c>
      <c r="I840">
        <v>2171.2941999999998</v>
      </c>
      <c r="J840" s="16">
        <v>38689</v>
      </c>
      <c r="K840">
        <v>53674.05</v>
      </c>
      <c r="L840">
        <v>32569.413</v>
      </c>
      <c r="M840">
        <v>21104.636999999999</v>
      </c>
    </row>
    <row r="841" spans="1:13" x14ac:dyDescent="0.25">
      <c r="A841">
        <v>314</v>
      </c>
      <c r="B841">
        <v>20051214</v>
      </c>
      <c r="C841">
        <v>20051226</v>
      </c>
      <c r="D841">
        <v>20051221</v>
      </c>
      <c r="E841">
        <v>14778</v>
      </c>
      <c r="F841">
        <v>10</v>
      </c>
      <c r="G841">
        <v>1</v>
      </c>
      <c r="H841">
        <v>3578.27</v>
      </c>
      <c r="I841">
        <v>2171.2941999999998</v>
      </c>
      <c r="J841" s="16">
        <v>38700</v>
      </c>
      <c r="K841">
        <v>3578.27</v>
      </c>
      <c r="L841">
        <v>2171.2941999999998</v>
      </c>
      <c r="M841">
        <v>1406.9757999999999</v>
      </c>
    </row>
    <row r="842" spans="1:13" x14ac:dyDescent="0.25">
      <c r="A842">
        <v>313</v>
      </c>
      <c r="B842">
        <v>20051231</v>
      </c>
      <c r="C842">
        <v>20060112</v>
      </c>
      <c r="D842">
        <v>20060107</v>
      </c>
      <c r="E842">
        <v>14792</v>
      </c>
      <c r="F842">
        <v>10</v>
      </c>
      <c r="G842">
        <v>15</v>
      </c>
      <c r="H842">
        <v>3578.27</v>
      </c>
      <c r="I842">
        <v>2171.2941999999998</v>
      </c>
      <c r="J842" s="16">
        <v>38717</v>
      </c>
      <c r="K842">
        <v>53674.05</v>
      </c>
      <c r="L842">
        <v>32569.413</v>
      </c>
      <c r="M842">
        <v>21104.636999999999</v>
      </c>
    </row>
    <row r="843" spans="1:13" x14ac:dyDescent="0.25">
      <c r="A843">
        <v>313</v>
      </c>
      <c r="B843">
        <v>20051209</v>
      </c>
      <c r="C843">
        <v>20051221</v>
      </c>
      <c r="D843">
        <v>20051216</v>
      </c>
      <c r="E843">
        <v>14793</v>
      </c>
      <c r="F843">
        <v>10</v>
      </c>
      <c r="G843">
        <v>2</v>
      </c>
      <c r="H843">
        <v>3578.27</v>
      </c>
      <c r="I843">
        <v>2171.2941999999998</v>
      </c>
      <c r="J843" s="16">
        <v>38695</v>
      </c>
      <c r="K843">
        <v>7156.54</v>
      </c>
      <c r="L843">
        <v>4342.5883999999996</v>
      </c>
      <c r="M843">
        <v>2813.9515999999999</v>
      </c>
    </row>
    <row r="844" spans="1:13" x14ac:dyDescent="0.25">
      <c r="A844">
        <v>310</v>
      </c>
      <c r="B844">
        <v>20051222</v>
      </c>
      <c r="C844">
        <v>20060103</v>
      </c>
      <c r="D844">
        <v>20051229</v>
      </c>
      <c r="E844">
        <v>14794</v>
      </c>
      <c r="F844">
        <v>10</v>
      </c>
      <c r="G844">
        <v>10</v>
      </c>
      <c r="H844">
        <v>3578.27</v>
      </c>
      <c r="I844">
        <v>2171.2941999999998</v>
      </c>
      <c r="J844" s="16">
        <v>38708</v>
      </c>
      <c r="K844">
        <v>35782.699999999997</v>
      </c>
      <c r="L844">
        <v>21712.941999999999</v>
      </c>
      <c r="M844">
        <v>14069.758</v>
      </c>
    </row>
    <row r="845" spans="1:13" x14ac:dyDescent="0.25">
      <c r="A845">
        <v>313</v>
      </c>
      <c r="B845">
        <v>20051228</v>
      </c>
      <c r="C845">
        <v>20060109</v>
      </c>
      <c r="D845">
        <v>20060104</v>
      </c>
      <c r="E845">
        <v>14831</v>
      </c>
      <c r="F845">
        <v>10</v>
      </c>
      <c r="G845">
        <v>19</v>
      </c>
      <c r="H845">
        <v>3578.27</v>
      </c>
      <c r="I845">
        <v>2171.2941999999998</v>
      </c>
      <c r="J845" s="16">
        <v>38714</v>
      </c>
      <c r="K845">
        <v>67987.13</v>
      </c>
      <c r="L845">
        <v>41254.589800000002</v>
      </c>
      <c r="M845">
        <v>26732.540199999999</v>
      </c>
    </row>
    <row r="846" spans="1:13" x14ac:dyDescent="0.25">
      <c r="A846">
        <v>311</v>
      </c>
      <c r="B846">
        <v>20051215</v>
      </c>
      <c r="C846">
        <v>20051227</v>
      </c>
      <c r="D846">
        <v>20051222</v>
      </c>
      <c r="E846">
        <v>14832</v>
      </c>
      <c r="F846">
        <v>10</v>
      </c>
      <c r="G846">
        <v>4</v>
      </c>
      <c r="H846">
        <v>3578.27</v>
      </c>
      <c r="I846">
        <v>2171.2941999999998</v>
      </c>
      <c r="J846" s="16">
        <v>38701</v>
      </c>
      <c r="K846">
        <v>14313.08</v>
      </c>
      <c r="L846">
        <v>8685.1767999999993</v>
      </c>
      <c r="M846">
        <v>5627.9031999999997</v>
      </c>
    </row>
    <row r="847" spans="1:13" x14ac:dyDescent="0.25">
      <c r="A847">
        <v>310</v>
      </c>
      <c r="B847">
        <v>20051212</v>
      </c>
      <c r="C847">
        <v>20051224</v>
      </c>
      <c r="D847">
        <v>20051219</v>
      </c>
      <c r="E847">
        <v>14833</v>
      </c>
      <c r="F847">
        <v>10</v>
      </c>
      <c r="G847">
        <v>11</v>
      </c>
      <c r="H847">
        <v>3578.27</v>
      </c>
      <c r="I847">
        <v>2171.2941999999998</v>
      </c>
      <c r="J847" s="16">
        <v>38698</v>
      </c>
      <c r="K847">
        <v>39360.97</v>
      </c>
      <c r="L847">
        <v>23884.236199999999</v>
      </c>
      <c r="M847">
        <v>15476.7338</v>
      </c>
    </row>
    <row r="848" spans="1:13" x14ac:dyDescent="0.25">
      <c r="A848">
        <v>314</v>
      </c>
      <c r="B848">
        <v>20051218</v>
      </c>
      <c r="C848">
        <v>20051230</v>
      </c>
      <c r="D848">
        <v>20051225</v>
      </c>
      <c r="E848">
        <v>14843</v>
      </c>
      <c r="F848">
        <v>10</v>
      </c>
      <c r="G848">
        <v>7</v>
      </c>
      <c r="H848">
        <v>3578.27</v>
      </c>
      <c r="I848">
        <v>2171.2941999999998</v>
      </c>
      <c r="J848" s="16">
        <v>38704</v>
      </c>
      <c r="K848">
        <v>25047.89</v>
      </c>
      <c r="L848">
        <v>15199.0594</v>
      </c>
      <c r="M848">
        <v>9848.8305999999993</v>
      </c>
    </row>
    <row r="849" spans="1:13" x14ac:dyDescent="0.25">
      <c r="A849">
        <v>346</v>
      </c>
      <c r="B849">
        <v>20050709</v>
      </c>
      <c r="C849">
        <v>20050721</v>
      </c>
      <c r="D849">
        <v>20050716</v>
      </c>
      <c r="E849">
        <v>11238</v>
      </c>
      <c r="F849">
        <v>10</v>
      </c>
      <c r="G849">
        <v>9</v>
      </c>
      <c r="H849">
        <v>3399.99</v>
      </c>
      <c r="I849">
        <v>1912.1543999999999</v>
      </c>
      <c r="J849" s="16">
        <v>38542</v>
      </c>
      <c r="K849">
        <v>30599.91</v>
      </c>
      <c r="L849">
        <v>17209.389599999999</v>
      </c>
      <c r="M849">
        <v>13390.520399999999</v>
      </c>
    </row>
    <row r="850" spans="1:13" x14ac:dyDescent="0.25">
      <c r="A850">
        <v>351</v>
      </c>
      <c r="B850">
        <v>20050722</v>
      </c>
      <c r="C850">
        <v>20050803</v>
      </c>
      <c r="D850">
        <v>20050729</v>
      </c>
      <c r="E850">
        <v>11239</v>
      </c>
      <c r="F850">
        <v>10</v>
      </c>
      <c r="G850">
        <v>18</v>
      </c>
      <c r="H850">
        <v>3374.99</v>
      </c>
      <c r="I850">
        <v>1898.0944</v>
      </c>
      <c r="J850" s="16">
        <v>38555</v>
      </c>
      <c r="K850">
        <v>60749.82</v>
      </c>
      <c r="L850">
        <v>34165.699200000003</v>
      </c>
      <c r="M850">
        <v>26584.120800000001</v>
      </c>
    </row>
    <row r="851" spans="1:13" x14ac:dyDescent="0.25">
      <c r="A851">
        <v>344</v>
      </c>
      <c r="B851">
        <v>20050830</v>
      </c>
      <c r="C851">
        <v>20050911</v>
      </c>
      <c r="D851">
        <v>20050906</v>
      </c>
      <c r="E851">
        <v>11240</v>
      </c>
      <c r="F851">
        <v>10</v>
      </c>
      <c r="G851">
        <v>8</v>
      </c>
      <c r="H851">
        <v>3399.99</v>
      </c>
      <c r="I851">
        <v>1912.1543999999999</v>
      </c>
      <c r="J851" s="16">
        <v>38594</v>
      </c>
      <c r="K851">
        <v>27199.919999999998</v>
      </c>
      <c r="L851">
        <v>15297.235199999999</v>
      </c>
      <c r="M851">
        <v>11902.684800000001</v>
      </c>
    </row>
    <row r="852" spans="1:13" x14ac:dyDescent="0.25">
      <c r="A852">
        <v>344</v>
      </c>
      <c r="B852">
        <v>20050824</v>
      </c>
      <c r="C852">
        <v>20050905</v>
      </c>
      <c r="D852">
        <v>20050831</v>
      </c>
      <c r="E852">
        <v>11243</v>
      </c>
      <c r="F852">
        <v>10</v>
      </c>
      <c r="G852">
        <v>9</v>
      </c>
      <c r="H852">
        <v>3399.99</v>
      </c>
      <c r="I852">
        <v>1912.1543999999999</v>
      </c>
      <c r="J852" s="16">
        <v>38588</v>
      </c>
      <c r="K852">
        <v>30599.91</v>
      </c>
      <c r="L852">
        <v>17209.389599999999</v>
      </c>
      <c r="M852">
        <v>13390.520399999999</v>
      </c>
    </row>
    <row r="853" spans="1:13" x14ac:dyDescent="0.25">
      <c r="A853">
        <v>344</v>
      </c>
      <c r="B853">
        <v>20050815</v>
      </c>
      <c r="C853">
        <v>20050827</v>
      </c>
      <c r="D853">
        <v>20050822</v>
      </c>
      <c r="E853">
        <v>11244</v>
      </c>
      <c r="F853">
        <v>10</v>
      </c>
      <c r="G853">
        <v>14</v>
      </c>
      <c r="H853">
        <v>3399.99</v>
      </c>
      <c r="I853">
        <v>1912.1543999999999</v>
      </c>
      <c r="J853" s="16">
        <v>38579</v>
      </c>
      <c r="K853">
        <v>47599.86</v>
      </c>
      <c r="L853">
        <v>26770.161599999999</v>
      </c>
      <c r="M853">
        <v>20829.698400000001</v>
      </c>
    </row>
    <row r="854" spans="1:13" x14ac:dyDescent="0.25">
      <c r="A854">
        <v>350</v>
      </c>
      <c r="B854">
        <v>20050821</v>
      </c>
      <c r="C854">
        <v>20050902</v>
      </c>
      <c r="D854">
        <v>20050828</v>
      </c>
      <c r="E854">
        <v>11247</v>
      </c>
      <c r="F854">
        <v>10</v>
      </c>
      <c r="G854">
        <v>5</v>
      </c>
      <c r="H854">
        <v>3374.99</v>
      </c>
      <c r="I854">
        <v>1898.0944</v>
      </c>
      <c r="J854" s="16">
        <v>38585</v>
      </c>
      <c r="K854">
        <v>16874.95</v>
      </c>
      <c r="L854">
        <v>9490.4719999999998</v>
      </c>
      <c r="M854">
        <v>7384.4780000000001</v>
      </c>
    </row>
    <row r="855" spans="1:13" x14ac:dyDescent="0.25">
      <c r="A855">
        <v>347</v>
      </c>
      <c r="B855">
        <v>20050917</v>
      </c>
      <c r="C855">
        <v>20050929</v>
      </c>
      <c r="D855">
        <v>20050924</v>
      </c>
      <c r="E855">
        <v>11250</v>
      </c>
      <c r="F855">
        <v>10</v>
      </c>
      <c r="G855">
        <v>13</v>
      </c>
      <c r="H855">
        <v>3399.99</v>
      </c>
      <c r="I855">
        <v>1912.1543999999999</v>
      </c>
      <c r="J855" s="16">
        <v>38612</v>
      </c>
      <c r="K855">
        <v>44199.87</v>
      </c>
      <c r="L855">
        <v>24858.0072</v>
      </c>
      <c r="M855">
        <v>19341.862799999999</v>
      </c>
    </row>
    <row r="856" spans="1:13" x14ac:dyDescent="0.25">
      <c r="A856">
        <v>344</v>
      </c>
      <c r="B856">
        <v>20050921</v>
      </c>
      <c r="C856">
        <v>20051003</v>
      </c>
      <c r="D856">
        <v>20050928</v>
      </c>
      <c r="E856">
        <v>11333</v>
      </c>
      <c r="F856">
        <v>10</v>
      </c>
      <c r="G856">
        <v>18</v>
      </c>
      <c r="H856">
        <v>3399.99</v>
      </c>
      <c r="I856">
        <v>1912.1543999999999</v>
      </c>
      <c r="J856" s="16">
        <v>38616</v>
      </c>
      <c r="K856">
        <v>61199.82</v>
      </c>
      <c r="L856">
        <v>34418.779199999997</v>
      </c>
      <c r="M856">
        <v>26781.040799999999</v>
      </c>
    </row>
    <row r="857" spans="1:13" x14ac:dyDescent="0.25">
      <c r="A857">
        <v>346</v>
      </c>
      <c r="B857">
        <v>20050904</v>
      </c>
      <c r="C857">
        <v>20050916</v>
      </c>
      <c r="D857">
        <v>20050911</v>
      </c>
      <c r="E857">
        <v>11334</v>
      </c>
      <c r="F857">
        <v>10</v>
      </c>
      <c r="G857">
        <v>8</v>
      </c>
      <c r="H857">
        <v>3399.99</v>
      </c>
      <c r="I857">
        <v>1912.1543999999999</v>
      </c>
      <c r="J857" s="16">
        <v>38599</v>
      </c>
      <c r="K857">
        <v>27199.919999999998</v>
      </c>
      <c r="L857">
        <v>15297.235199999999</v>
      </c>
      <c r="M857">
        <v>11902.684800000001</v>
      </c>
    </row>
    <row r="858" spans="1:13" x14ac:dyDescent="0.25">
      <c r="A858">
        <v>350</v>
      </c>
      <c r="B858">
        <v>20050909</v>
      </c>
      <c r="C858">
        <v>20050921</v>
      </c>
      <c r="D858">
        <v>20050916</v>
      </c>
      <c r="E858">
        <v>11337</v>
      </c>
      <c r="F858">
        <v>10</v>
      </c>
      <c r="G858">
        <v>15</v>
      </c>
      <c r="H858">
        <v>3374.99</v>
      </c>
      <c r="I858">
        <v>1898.0944</v>
      </c>
      <c r="J858" s="16">
        <v>38604</v>
      </c>
      <c r="K858">
        <v>50624.85</v>
      </c>
      <c r="L858">
        <v>28471.416000000001</v>
      </c>
      <c r="M858">
        <v>22153.434000000001</v>
      </c>
    </row>
    <row r="859" spans="1:13" x14ac:dyDescent="0.25">
      <c r="A859">
        <v>347</v>
      </c>
      <c r="B859">
        <v>20051012</v>
      </c>
      <c r="C859">
        <v>20051024</v>
      </c>
      <c r="D859">
        <v>20051019</v>
      </c>
      <c r="E859">
        <v>11341</v>
      </c>
      <c r="F859">
        <v>10</v>
      </c>
      <c r="G859">
        <v>9</v>
      </c>
      <c r="H859">
        <v>3399.99</v>
      </c>
      <c r="I859">
        <v>1912.1543999999999</v>
      </c>
      <c r="J859" s="16">
        <v>38637</v>
      </c>
      <c r="K859">
        <v>30599.91</v>
      </c>
      <c r="L859">
        <v>17209.389599999999</v>
      </c>
      <c r="M859">
        <v>13390.520399999999</v>
      </c>
    </row>
    <row r="860" spans="1:13" x14ac:dyDescent="0.25">
      <c r="A860">
        <v>345</v>
      </c>
      <c r="B860">
        <v>20051005</v>
      </c>
      <c r="C860">
        <v>20051017</v>
      </c>
      <c r="D860">
        <v>20051012</v>
      </c>
      <c r="E860">
        <v>11343</v>
      </c>
      <c r="F860">
        <v>10</v>
      </c>
      <c r="G860">
        <v>4</v>
      </c>
      <c r="H860">
        <v>3399.99</v>
      </c>
      <c r="I860">
        <v>1912.1543999999999</v>
      </c>
      <c r="J860" s="16">
        <v>38630</v>
      </c>
      <c r="K860">
        <v>13599.96</v>
      </c>
      <c r="L860">
        <v>7648.6175999999996</v>
      </c>
      <c r="M860">
        <v>5951.3424000000005</v>
      </c>
    </row>
    <row r="861" spans="1:13" x14ac:dyDescent="0.25">
      <c r="A861">
        <v>344</v>
      </c>
      <c r="B861">
        <v>20051113</v>
      </c>
      <c r="C861">
        <v>20051125</v>
      </c>
      <c r="D861">
        <v>20051120</v>
      </c>
      <c r="E861">
        <v>11344</v>
      </c>
      <c r="F861">
        <v>10</v>
      </c>
      <c r="G861">
        <v>2</v>
      </c>
      <c r="H861">
        <v>3399.99</v>
      </c>
      <c r="I861">
        <v>1912.1543999999999</v>
      </c>
      <c r="J861" s="16">
        <v>38669</v>
      </c>
      <c r="K861">
        <v>6799.98</v>
      </c>
      <c r="L861">
        <v>3824.3087999999998</v>
      </c>
      <c r="M861">
        <v>2975.6712000000002</v>
      </c>
    </row>
    <row r="862" spans="1:13" x14ac:dyDescent="0.25">
      <c r="A862">
        <v>348</v>
      </c>
      <c r="B862">
        <v>20051213</v>
      </c>
      <c r="C862">
        <v>20051225</v>
      </c>
      <c r="D862">
        <v>20051220</v>
      </c>
      <c r="E862">
        <v>11351</v>
      </c>
      <c r="F862">
        <v>10</v>
      </c>
      <c r="G862">
        <v>12</v>
      </c>
      <c r="H862">
        <v>3374.99</v>
      </c>
      <c r="I862">
        <v>1898.0944</v>
      </c>
      <c r="J862" s="16">
        <v>38699</v>
      </c>
      <c r="K862">
        <v>40499.879999999997</v>
      </c>
      <c r="L862">
        <v>22777.132799999999</v>
      </c>
      <c r="M862">
        <v>17722.747200000002</v>
      </c>
    </row>
    <row r="863" spans="1:13" x14ac:dyDescent="0.25">
      <c r="A863">
        <v>351</v>
      </c>
      <c r="B863">
        <v>20051213</v>
      </c>
      <c r="C863">
        <v>20051225</v>
      </c>
      <c r="D863">
        <v>20051220</v>
      </c>
      <c r="E863">
        <v>11353</v>
      </c>
      <c r="F863">
        <v>10</v>
      </c>
      <c r="G863">
        <v>12</v>
      </c>
      <c r="H863">
        <v>3374.99</v>
      </c>
      <c r="I863">
        <v>1898.0944</v>
      </c>
      <c r="J863" s="16">
        <v>38699</v>
      </c>
      <c r="K863">
        <v>40499.879999999997</v>
      </c>
      <c r="L863">
        <v>22777.132799999999</v>
      </c>
      <c r="M863">
        <v>17722.747200000002</v>
      </c>
    </row>
    <row r="864" spans="1:13" x14ac:dyDescent="0.25">
      <c r="A864">
        <v>346</v>
      </c>
      <c r="B864">
        <v>20051213</v>
      </c>
      <c r="C864">
        <v>20051225</v>
      </c>
      <c r="D864">
        <v>20051220</v>
      </c>
      <c r="E864">
        <v>11381</v>
      </c>
      <c r="F864">
        <v>10</v>
      </c>
      <c r="G864">
        <v>3</v>
      </c>
      <c r="H864">
        <v>3399.99</v>
      </c>
      <c r="I864">
        <v>1912.1543999999999</v>
      </c>
      <c r="J864" s="16">
        <v>38699</v>
      </c>
      <c r="K864">
        <v>10199.969999999999</v>
      </c>
      <c r="L864">
        <v>5736.4632000000001</v>
      </c>
      <c r="M864">
        <v>4463.5068000000001</v>
      </c>
    </row>
    <row r="865" spans="1:13" x14ac:dyDescent="0.25">
      <c r="A865">
        <v>332</v>
      </c>
      <c r="B865">
        <v>20050715</v>
      </c>
      <c r="C865">
        <v>20050727</v>
      </c>
      <c r="D865">
        <v>20050722</v>
      </c>
      <c r="E865">
        <v>19941</v>
      </c>
      <c r="F865">
        <v>10</v>
      </c>
      <c r="G865">
        <v>1</v>
      </c>
      <c r="H865">
        <v>699.09820000000002</v>
      </c>
      <c r="I865">
        <v>413.1463</v>
      </c>
      <c r="J865" s="16">
        <v>38548</v>
      </c>
      <c r="K865">
        <v>699.09820000000002</v>
      </c>
      <c r="L865">
        <v>413.1463</v>
      </c>
      <c r="M865">
        <v>285.95190000000002</v>
      </c>
    </row>
    <row r="866" spans="1:13" x14ac:dyDescent="0.25">
      <c r="A866">
        <v>342</v>
      </c>
      <c r="B866">
        <v>20050728</v>
      </c>
      <c r="C866">
        <v>20050809</v>
      </c>
      <c r="D866">
        <v>20050804</v>
      </c>
      <c r="E866">
        <v>19942</v>
      </c>
      <c r="F866">
        <v>10</v>
      </c>
      <c r="G866">
        <v>18</v>
      </c>
      <c r="H866">
        <v>699.09820000000002</v>
      </c>
      <c r="I866">
        <v>413.1463</v>
      </c>
      <c r="J866" s="16">
        <v>38561</v>
      </c>
      <c r="K866">
        <v>12583.767599999999</v>
      </c>
      <c r="L866">
        <v>7436.6333999999997</v>
      </c>
      <c r="M866">
        <v>5147.1342000000004</v>
      </c>
    </row>
    <row r="867" spans="1:13" x14ac:dyDescent="0.25">
      <c r="A867">
        <v>330</v>
      </c>
      <c r="B867">
        <v>20050703</v>
      </c>
      <c r="C867">
        <v>20050715</v>
      </c>
      <c r="D867">
        <v>20050710</v>
      </c>
      <c r="E867">
        <v>20042</v>
      </c>
      <c r="F867">
        <v>10</v>
      </c>
      <c r="G867">
        <v>19</v>
      </c>
      <c r="H867">
        <v>699.09820000000002</v>
      </c>
      <c r="I867">
        <v>413.1463</v>
      </c>
      <c r="J867" s="16">
        <v>38536</v>
      </c>
      <c r="K867">
        <v>13282.8658</v>
      </c>
      <c r="L867">
        <v>7849.7797</v>
      </c>
      <c r="M867">
        <v>5433.0861000000004</v>
      </c>
    </row>
    <row r="868" spans="1:13" x14ac:dyDescent="0.25">
      <c r="A868">
        <v>334</v>
      </c>
      <c r="B868">
        <v>20050805</v>
      </c>
      <c r="C868">
        <v>20050817</v>
      </c>
      <c r="D868">
        <v>20050812</v>
      </c>
      <c r="E868">
        <v>20048</v>
      </c>
      <c r="F868">
        <v>10</v>
      </c>
      <c r="G868">
        <v>7</v>
      </c>
      <c r="H868">
        <v>699.09820000000002</v>
      </c>
      <c r="I868">
        <v>413.1463</v>
      </c>
      <c r="J868" s="16">
        <v>38569</v>
      </c>
      <c r="K868">
        <v>4893.6873999999998</v>
      </c>
      <c r="L868">
        <v>2892.0241000000001</v>
      </c>
      <c r="M868">
        <v>2001.6632999999999</v>
      </c>
    </row>
    <row r="869" spans="1:13" x14ac:dyDescent="0.25">
      <c r="A869">
        <v>342</v>
      </c>
      <c r="B869">
        <v>20050808</v>
      </c>
      <c r="C869">
        <v>20050820</v>
      </c>
      <c r="D869">
        <v>20050815</v>
      </c>
      <c r="E869">
        <v>20049</v>
      </c>
      <c r="F869">
        <v>10</v>
      </c>
      <c r="G869">
        <v>9</v>
      </c>
      <c r="H869">
        <v>699.09820000000002</v>
      </c>
      <c r="I869">
        <v>413.1463</v>
      </c>
      <c r="J869" s="16">
        <v>38572</v>
      </c>
      <c r="K869">
        <v>6291.8837999999996</v>
      </c>
      <c r="L869">
        <v>3718.3166999999999</v>
      </c>
      <c r="M869">
        <v>2573.5671000000002</v>
      </c>
    </row>
    <row r="870" spans="1:13" x14ac:dyDescent="0.25">
      <c r="A870">
        <v>334</v>
      </c>
      <c r="B870">
        <v>20050913</v>
      </c>
      <c r="C870">
        <v>20050925</v>
      </c>
      <c r="D870">
        <v>20050920</v>
      </c>
      <c r="E870">
        <v>20052</v>
      </c>
      <c r="F870">
        <v>10</v>
      </c>
      <c r="G870">
        <v>17</v>
      </c>
      <c r="H870">
        <v>699.09820000000002</v>
      </c>
      <c r="I870">
        <v>413.1463</v>
      </c>
      <c r="J870" s="16">
        <v>38608</v>
      </c>
      <c r="K870">
        <v>11884.669400000001</v>
      </c>
      <c r="L870">
        <v>7023.4871000000003</v>
      </c>
      <c r="M870">
        <v>4861.1823000000004</v>
      </c>
    </row>
    <row r="871" spans="1:13" x14ac:dyDescent="0.25">
      <c r="A871">
        <v>322</v>
      </c>
      <c r="B871">
        <v>20050913</v>
      </c>
      <c r="C871">
        <v>20050925</v>
      </c>
      <c r="D871">
        <v>20050920</v>
      </c>
      <c r="E871">
        <v>20054</v>
      </c>
      <c r="F871">
        <v>10</v>
      </c>
      <c r="G871">
        <v>8</v>
      </c>
      <c r="H871">
        <v>699.09820000000002</v>
      </c>
      <c r="I871">
        <v>413.1463</v>
      </c>
      <c r="J871" s="16">
        <v>38608</v>
      </c>
      <c r="K871">
        <v>5592.7856000000002</v>
      </c>
      <c r="L871">
        <v>3305.1704</v>
      </c>
      <c r="M871">
        <v>2287.6152000000002</v>
      </c>
    </row>
    <row r="872" spans="1:13" x14ac:dyDescent="0.25">
      <c r="A872">
        <v>322</v>
      </c>
      <c r="B872">
        <v>20050921</v>
      </c>
      <c r="C872">
        <v>20051003</v>
      </c>
      <c r="D872">
        <v>20050928</v>
      </c>
      <c r="E872">
        <v>20060</v>
      </c>
      <c r="F872">
        <v>10</v>
      </c>
      <c r="G872">
        <v>7</v>
      </c>
      <c r="H872">
        <v>699.09820000000002</v>
      </c>
      <c r="I872">
        <v>413.1463</v>
      </c>
      <c r="J872" s="16">
        <v>38616</v>
      </c>
      <c r="K872">
        <v>4893.6873999999998</v>
      </c>
      <c r="L872">
        <v>2892.0241000000001</v>
      </c>
      <c r="M872">
        <v>2001.6632999999999</v>
      </c>
    </row>
    <row r="873" spans="1:13" x14ac:dyDescent="0.25">
      <c r="A873">
        <v>322</v>
      </c>
      <c r="B873">
        <v>20050927</v>
      </c>
      <c r="C873">
        <v>20051009</v>
      </c>
      <c r="D873">
        <v>20051004</v>
      </c>
      <c r="E873">
        <v>20149</v>
      </c>
      <c r="F873">
        <v>10</v>
      </c>
      <c r="G873">
        <v>9</v>
      </c>
      <c r="H873">
        <v>699.09820000000002</v>
      </c>
      <c r="I873">
        <v>413.1463</v>
      </c>
      <c r="J873" s="16">
        <v>38622</v>
      </c>
      <c r="K873">
        <v>6291.8837999999996</v>
      </c>
      <c r="L873">
        <v>3718.3166999999999</v>
      </c>
      <c r="M873">
        <v>2573.5671000000002</v>
      </c>
    </row>
    <row r="874" spans="1:13" x14ac:dyDescent="0.25">
      <c r="A874">
        <v>334</v>
      </c>
      <c r="B874">
        <v>20051028</v>
      </c>
      <c r="C874">
        <v>20051109</v>
      </c>
      <c r="D874">
        <v>20051104</v>
      </c>
      <c r="E874">
        <v>20150</v>
      </c>
      <c r="F874">
        <v>10</v>
      </c>
      <c r="G874">
        <v>9</v>
      </c>
      <c r="H874">
        <v>699.09820000000002</v>
      </c>
      <c r="I874">
        <v>413.1463</v>
      </c>
      <c r="J874" s="16">
        <v>38653</v>
      </c>
      <c r="K874">
        <v>6291.8837999999996</v>
      </c>
      <c r="L874">
        <v>3718.3166999999999</v>
      </c>
      <c r="M874">
        <v>2573.5671000000002</v>
      </c>
    </row>
    <row r="875" spans="1:13" x14ac:dyDescent="0.25">
      <c r="A875">
        <v>332</v>
      </c>
      <c r="B875">
        <v>20051027</v>
      </c>
      <c r="C875">
        <v>20051108</v>
      </c>
      <c r="D875">
        <v>20051103</v>
      </c>
      <c r="E875">
        <v>20164</v>
      </c>
      <c r="F875">
        <v>10</v>
      </c>
      <c r="G875">
        <v>18</v>
      </c>
      <c r="H875">
        <v>699.09820000000002</v>
      </c>
      <c r="I875">
        <v>413.1463</v>
      </c>
      <c r="J875" s="16">
        <v>38652</v>
      </c>
      <c r="K875">
        <v>12583.767599999999</v>
      </c>
      <c r="L875">
        <v>7436.6333999999997</v>
      </c>
      <c r="M875">
        <v>5147.1342000000004</v>
      </c>
    </row>
    <row r="876" spans="1:13" x14ac:dyDescent="0.25">
      <c r="A876">
        <v>324</v>
      </c>
      <c r="B876">
        <v>20051005</v>
      </c>
      <c r="C876">
        <v>20051017</v>
      </c>
      <c r="D876">
        <v>20051012</v>
      </c>
      <c r="E876">
        <v>20165</v>
      </c>
      <c r="F876">
        <v>10</v>
      </c>
      <c r="G876">
        <v>12</v>
      </c>
      <c r="H876">
        <v>699.09820000000002</v>
      </c>
      <c r="I876">
        <v>413.1463</v>
      </c>
      <c r="J876" s="16">
        <v>38630</v>
      </c>
      <c r="K876">
        <v>8389.1784000000007</v>
      </c>
      <c r="L876">
        <v>4957.7556000000004</v>
      </c>
      <c r="M876">
        <v>3431.4227999999998</v>
      </c>
    </row>
    <row r="877" spans="1:13" x14ac:dyDescent="0.25">
      <c r="A877">
        <v>342</v>
      </c>
      <c r="B877">
        <v>20051107</v>
      </c>
      <c r="C877">
        <v>20051119</v>
      </c>
      <c r="D877">
        <v>20051114</v>
      </c>
      <c r="E877">
        <v>20167</v>
      </c>
      <c r="F877">
        <v>10</v>
      </c>
      <c r="G877">
        <v>3</v>
      </c>
      <c r="H877">
        <v>699.09820000000002</v>
      </c>
      <c r="I877">
        <v>413.1463</v>
      </c>
      <c r="J877" s="16">
        <v>38663</v>
      </c>
      <c r="K877">
        <v>2097.2946000000002</v>
      </c>
      <c r="L877">
        <v>1239.4389000000001</v>
      </c>
      <c r="M877">
        <v>857.85569999999996</v>
      </c>
    </row>
    <row r="878" spans="1:13" x14ac:dyDescent="0.25">
      <c r="A878">
        <v>326</v>
      </c>
      <c r="B878">
        <v>20051114</v>
      </c>
      <c r="C878">
        <v>20051126</v>
      </c>
      <c r="D878">
        <v>20051121</v>
      </c>
      <c r="E878">
        <v>20170</v>
      </c>
      <c r="F878">
        <v>10</v>
      </c>
      <c r="G878">
        <v>10</v>
      </c>
      <c r="H878">
        <v>699.09820000000002</v>
      </c>
      <c r="I878">
        <v>413.1463</v>
      </c>
      <c r="J878" s="16">
        <v>38670</v>
      </c>
      <c r="K878">
        <v>6990.982</v>
      </c>
      <c r="L878">
        <v>4131.4629999999997</v>
      </c>
      <c r="M878">
        <v>2859.5189999999998</v>
      </c>
    </row>
    <row r="879" spans="1:13" x14ac:dyDescent="0.25">
      <c r="A879">
        <v>342</v>
      </c>
      <c r="B879">
        <v>20051120</v>
      </c>
      <c r="C879">
        <v>20051202</v>
      </c>
      <c r="D879">
        <v>20051127</v>
      </c>
      <c r="E879">
        <v>20172</v>
      </c>
      <c r="F879">
        <v>10</v>
      </c>
      <c r="G879">
        <v>3</v>
      </c>
      <c r="H879">
        <v>699.09820000000002</v>
      </c>
      <c r="I879">
        <v>413.1463</v>
      </c>
      <c r="J879" s="16">
        <v>38676</v>
      </c>
      <c r="K879">
        <v>2097.2946000000002</v>
      </c>
      <c r="L879">
        <v>1239.4389000000001</v>
      </c>
      <c r="M879">
        <v>857.85569999999996</v>
      </c>
    </row>
    <row r="880" spans="1:13" x14ac:dyDescent="0.25">
      <c r="A880">
        <v>332</v>
      </c>
      <c r="B880">
        <v>20051221</v>
      </c>
      <c r="C880">
        <v>20060102</v>
      </c>
      <c r="D880">
        <v>20051228</v>
      </c>
      <c r="E880">
        <v>20173</v>
      </c>
      <c r="F880">
        <v>10</v>
      </c>
      <c r="G880">
        <v>18</v>
      </c>
      <c r="H880">
        <v>699.09820000000002</v>
      </c>
      <c r="I880">
        <v>413.1463</v>
      </c>
      <c r="J880" s="16">
        <v>38707</v>
      </c>
      <c r="K880">
        <v>12583.767599999999</v>
      </c>
      <c r="L880">
        <v>7436.6333999999997</v>
      </c>
      <c r="M880">
        <v>5147.1342000000004</v>
      </c>
    </row>
    <row r="881" spans="1:13" x14ac:dyDescent="0.25">
      <c r="A881">
        <v>342</v>
      </c>
      <c r="B881">
        <v>20051202</v>
      </c>
      <c r="C881">
        <v>20051214</v>
      </c>
      <c r="D881">
        <v>20051209</v>
      </c>
      <c r="E881">
        <v>20552</v>
      </c>
      <c r="F881">
        <v>10</v>
      </c>
      <c r="G881">
        <v>14</v>
      </c>
      <c r="H881">
        <v>699.09820000000002</v>
      </c>
      <c r="I881">
        <v>413.1463</v>
      </c>
      <c r="J881" s="16">
        <v>38688</v>
      </c>
      <c r="K881">
        <v>9787.3747999999996</v>
      </c>
      <c r="L881">
        <v>5784.0482000000002</v>
      </c>
      <c r="M881">
        <v>4003.3265999999999</v>
      </c>
    </row>
    <row r="882" spans="1:13" x14ac:dyDescent="0.25">
      <c r="A882">
        <v>342</v>
      </c>
      <c r="B882">
        <v>20050819</v>
      </c>
      <c r="C882">
        <v>20050831</v>
      </c>
      <c r="D882">
        <v>20050826</v>
      </c>
      <c r="E882">
        <v>19325</v>
      </c>
      <c r="F882">
        <v>8</v>
      </c>
      <c r="G882">
        <v>12</v>
      </c>
      <c r="H882">
        <v>699.09820000000002</v>
      </c>
      <c r="I882">
        <v>413.1463</v>
      </c>
      <c r="J882" s="16">
        <v>38583</v>
      </c>
      <c r="K882">
        <v>8389.1784000000007</v>
      </c>
      <c r="L882">
        <v>4957.7556000000004</v>
      </c>
      <c r="M882">
        <v>3431.4227999999998</v>
      </c>
    </row>
    <row r="883" spans="1:13" x14ac:dyDescent="0.25">
      <c r="A883">
        <v>338</v>
      </c>
      <c r="B883">
        <v>20050829</v>
      </c>
      <c r="C883">
        <v>20050910</v>
      </c>
      <c r="D883">
        <v>20050905</v>
      </c>
      <c r="E883">
        <v>19329</v>
      </c>
      <c r="F883">
        <v>8</v>
      </c>
      <c r="G883">
        <v>19</v>
      </c>
      <c r="H883">
        <v>699.09820000000002</v>
      </c>
      <c r="I883">
        <v>413.1463</v>
      </c>
      <c r="J883" s="16">
        <v>38593</v>
      </c>
      <c r="K883">
        <v>13282.8658</v>
      </c>
      <c r="L883">
        <v>7849.7797</v>
      </c>
      <c r="M883">
        <v>5433.0861000000004</v>
      </c>
    </row>
    <row r="884" spans="1:13" x14ac:dyDescent="0.25">
      <c r="A884">
        <v>336</v>
      </c>
      <c r="B884">
        <v>20050928</v>
      </c>
      <c r="C884">
        <v>20051010</v>
      </c>
      <c r="D884">
        <v>20051005</v>
      </c>
      <c r="E884">
        <v>19339</v>
      </c>
      <c r="F884">
        <v>8</v>
      </c>
      <c r="G884">
        <v>1</v>
      </c>
      <c r="H884">
        <v>699.09820000000002</v>
      </c>
      <c r="I884">
        <v>413.1463</v>
      </c>
      <c r="J884" s="16">
        <v>38623</v>
      </c>
      <c r="K884">
        <v>699.09820000000002</v>
      </c>
      <c r="L884">
        <v>413.1463</v>
      </c>
      <c r="M884">
        <v>285.95190000000002</v>
      </c>
    </row>
    <row r="885" spans="1:13" x14ac:dyDescent="0.25">
      <c r="A885">
        <v>332</v>
      </c>
      <c r="B885">
        <v>20051029</v>
      </c>
      <c r="C885">
        <v>20051110</v>
      </c>
      <c r="D885">
        <v>20051105</v>
      </c>
      <c r="E885">
        <v>19340</v>
      </c>
      <c r="F885">
        <v>8</v>
      </c>
      <c r="G885">
        <v>4</v>
      </c>
      <c r="H885">
        <v>699.09820000000002</v>
      </c>
      <c r="I885">
        <v>413.1463</v>
      </c>
      <c r="J885" s="16">
        <v>38654</v>
      </c>
      <c r="K885">
        <v>2796.3928000000001</v>
      </c>
      <c r="L885">
        <v>1652.5852</v>
      </c>
      <c r="M885">
        <v>1143.8076000000001</v>
      </c>
    </row>
    <row r="886" spans="1:13" x14ac:dyDescent="0.25">
      <c r="A886">
        <v>326</v>
      </c>
      <c r="B886">
        <v>20051019</v>
      </c>
      <c r="C886">
        <v>20051031</v>
      </c>
      <c r="D886">
        <v>20051026</v>
      </c>
      <c r="E886">
        <v>19353</v>
      </c>
      <c r="F886">
        <v>8</v>
      </c>
      <c r="G886">
        <v>20</v>
      </c>
      <c r="H886">
        <v>699.09820000000002</v>
      </c>
      <c r="I886">
        <v>413.1463</v>
      </c>
      <c r="J886" s="16">
        <v>38644</v>
      </c>
      <c r="K886">
        <v>13981.964</v>
      </c>
      <c r="L886">
        <v>8262.9259999999995</v>
      </c>
      <c r="M886">
        <v>5719.0379999999996</v>
      </c>
    </row>
    <row r="887" spans="1:13" x14ac:dyDescent="0.25">
      <c r="A887">
        <v>342</v>
      </c>
      <c r="B887">
        <v>20051110</v>
      </c>
      <c r="C887">
        <v>20051122</v>
      </c>
      <c r="D887">
        <v>20051117</v>
      </c>
      <c r="E887">
        <v>19357</v>
      </c>
      <c r="F887">
        <v>8</v>
      </c>
      <c r="G887">
        <v>14</v>
      </c>
      <c r="H887">
        <v>699.09820000000002</v>
      </c>
      <c r="I887">
        <v>413.1463</v>
      </c>
      <c r="J887" s="16">
        <v>38666</v>
      </c>
      <c r="K887">
        <v>9787.3747999999996</v>
      </c>
      <c r="L887">
        <v>5784.0482000000002</v>
      </c>
      <c r="M887">
        <v>4003.3265999999999</v>
      </c>
    </row>
    <row r="888" spans="1:13" x14ac:dyDescent="0.25">
      <c r="A888">
        <v>322</v>
      </c>
      <c r="B888">
        <v>20051107</v>
      </c>
      <c r="C888">
        <v>20051119</v>
      </c>
      <c r="D888">
        <v>20051114</v>
      </c>
      <c r="E888">
        <v>19364</v>
      </c>
      <c r="F888">
        <v>8</v>
      </c>
      <c r="G888">
        <v>15</v>
      </c>
      <c r="H888">
        <v>699.09820000000002</v>
      </c>
      <c r="I888">
        <v>413.1463</v>
      </c>
      <c r="J888" s="16">
        <v>38663</v>
      </c>
      <c r="K888">
        <v>10486.473</v>
      </c>
      <c r="L888">
        <v>6197.1944999999996</v>
      </c>
      <c r="M888">
        <v>4289.2785000000003</v>
      </c>
    </row>
    <row r="889" spans="1:13" x14ac:dyDescent="0.25">
      <c r="A889">
        <v>342</v>
      </c>
      <c r="B889">
        <v>20051222</v>
      </c>
      <c r="C889">
        <v>20060103</v>
      </c>
      <c r="D889">
        <v>20051229</v>
      </c>
      <c r="E889">
        <v>19365</v>
      </c>
      <c r="F889">
        <v>8</v>
      </c>
      <c r="G889">
        <v>15</v>
      </c>
      <c r="H889">
        <v>699.09820000000002</v>
      </c>
      <c r="I889">
        <v>413.1463</v>
      </c>
      <c r="J889" s="16">
        <v>38708</v>
      </c>
      <c r="K889">
        <v>10486.473</v>
      </c>
      <c r="L889">
        <v>6197.1944999999996</v>
      </c>
      <c r="M889">
        <v>4289.2785000000003</v>
      </c>
    </row>
    <row r="890" spans="1:13" x14ac:dyDescent="0.25">
      <c r="A890">
        <v>338</v>
      </c>
      <c r="B890">
        <v>20051228</v>
      </c>
      <c r="C890">
        <v>20060109</v>
      </c>
      <c r="D890">
        <v>20060104</v>
      </c>
      <c r="E890">
        <v>19387</v>
      </c>
      <c r="F890">
        <v>8</v>
      </c>
      <c r="G890">
        <v>20</v>
      </c>
      <c r="H890">
        <v>699.09820000000002</v>
      </c>
      <c r="I890">
        <v>413.1463</v>
      </c>
      <c r="J890" s="16">
        <v>38714</v>
      </c>
      <c r="K890">
        <v>13981.964</v>
      </c>
      <c r="L890">
        <v>8262.9259999999995</v>
      </c>
      <c r="M890">
        <v>5719.0379999999996</v>
      </c>
    </row>
    <row r="891" spans="1:13" x14ac:dyDescent="0.25">
      <c r="A891">
        <v>324</v>
      </c>
      <c r="B891">
        <v>20051215</v>
      </c>
      <c r="C891">
        <v>20051227</v>
      </c>
      <c r="D891">
        <v>20051222</v>
      </c>
      <c r="E891">
        <v>19415</v>
      </c>
      <c r="F891">
        <v>8</v>
      </c>
      <c r="G891">
        <v>16</v>
      </c>
      <c r="H891">
        <v>699.09820000000002</v>
      </c>
      <c r="I891">
        <v>413.1463</v>
      </c>
      <c r="J891" s="16">
        <v>38701</v>
      </c>
      <c r="K891">
        <v>11185.5712</v>
      </c>
      <c r="L891">
        <v>6610.3407999999999</v>
      </c>
      <c r="M891">
        <v>4575.2304000000004</v>
      </c>
    </row>
    <row r="892" spans="1:13" x14ac:dyDescent="0.25">
      <c r="A892">
        <v>336</v>
      </c>
      <c r="B892">
        <v>20051208</v>
      </c>
      <c r="C892">
        <v>20051220</v>
      </c>
      <c r="D892">
        <v>20051215</v>
      </c>
      <c r="E892">
        <v>19417</v>
      </c>
      <c r="F892">
        <v>8</v>
      </c>
      <c r="G892">
        <v>10</v>
      </c>
      <c r="H892">
        <v>699.09820000000002</v>
      </c>
      <c r="I892">
        <v>413.1463</v>
      </c>
      <c r="J892" s="16">
        <v>38694</v>
      </c>
      <c r="K892">
        <v>6990.982</v>
      </c>
      <c r="L892">
        <v>4131.4629999999997</v>
      </c>
      <c r="M892">
        <v>2859.5189999999998</v>
      </c>
    </row>
    <row r="893" spans="1:13" x14ac:dyDescent="0.25">
      <c r="A893">
        <v>344</v>
      </c>
      <c r="B893">
        <v>20050722</v>
      </c>
      <c r="C893">
        <v>20050803</v>
      </c>
      <c r="D893">
        <v>20050729</v>
      </c>
      <c r="E893">
        <v>29385</v>
      </c>
      <c r="F893">
        <v>8</v>
      </c>
      <c r="G893">
        <v>9</v>
      </c>
      <c r="H893">
        <v>3399.99</v>
      </c>
      <c r="I893">
        <v>1912.1543999999999</v>
      </c>
      <c r="J893" s="16">
        <v>38555</v>
      </c>
      <c r="K893">
        <v>30599.91</v>
      </c>
      <c r="L893">
        <v>17209.389599999999</v>
      </c>
      <c r="M893">
        <v>13390.520399999999</v>
      </c>
    </row>
    <row r="894" spans="1:13" x14ac:dyDescent="0.25">
      <c r="A894">
        <v>350</v>
      </c>
      <c r="B894">
        <v>20051031</v>
      </c>
      <c r="C894">
        <v>20051112</v>
      </c>
      <c r="D894">
        <v>20051107</v>
      </c>
      <c r="E894">
        <v>29391</v>
      </c>
      <c r="F894">
        <v>8</v>
      </c>
      <c r="G894">
        <v>13</v>
      </c>
      <c r="H894">
        <v>3374.99</v>
      </c>
      <c r="I894">
        <v>1898.0944</v>
      </c>
      <c r="J894" s="16">
        <v>38656</v>
      </c>
      <c r="K894">
        <v>43874.87</v>
      </c>
      <c r="L894">
        <v>24675.227200000001</v>
      </c>
      <c r="M894">
        <v>19199.642800000001</v>
      </c>
    </row>
    <row r="895" spans="1:13" x14ac:dyDescent="0.25">
      <c r="A895">
        <v>345</v>
      </c>
      <c r="B895">
        <v>20051013</v>
      </c>
      <c r="C895">
        <v>20051025</v>
      </c>
      <c r="D895">
        <v>20051020</v>
      </c>
      <c r="E895">
        <v>29398</v>
      </c>
      <c r="F895">
        <v>8</v>
      </c>
      <c r="G895">
        <v>3</v>
      </c>
      <c r="H895">
        <v>3399.99</v>
      </c>
      <c r="I895">
        <v>1912.1543999999999</v>
      </c>
      <c r="J895" s="16">
        <v>38638</v>
      </c>
      <c r="K895">
        <v>10199.969999999999</v>
      </c>
      <c r="L895">
        <v>5736.4632000000001</v>
      </c>
      <c r="M895">
        <v>4463.5068000000001</v>
      </c>
    </row>
    <row r="896" spans="1:13" x14ac:dyDescent="0.25">
      <c r="A896">
        <v>349</v>
      </c>
      <c r="B896">
        <v>20051011</v>
      </c>
      <c r="C896">
        <v>20051023</v>
      </c>
      <c r="D896">
        <v>20051018</v>
      </c>
      <c r="E896">
        <v>29399</v>
      </c>
      <c r="F896">
        <v>8</v>
      </c>
      <c r="G896">
        <v>11</v>
      </c>
      <c r="H896">
        <v>3374.99</v>
      </c>
      <c r="I896">
        <v>1898.0944</v>
      </c>
      <c r="J896" s="16">
        <v>38636</v>
      </c>
      <c r="K896">
        <v>37124.89</v>
      </c>
      <c r="L896">
        <v>20879.038400000001</v>
      </c>
      <c r="M896">
        <v>16245.8516</v>
      </c>
    </row>
    <row r="897" spans="1:13" x14ac:dyDescent="0.25">
      <c r="A897">
        <v>348</v>
      </c>
      <c r="B897">
        <v>20051106</v>
      </c>
      <c r="C897">
        <v>20051118</v>
      </c>
      <c r="D897">
        <v>20051113</v>
      </c>
      <c r="E897">
        <v>29400</v>
      </c>
      <c r="F897">
        <v>8</v>
      </c>
      <c r="G897">
        <v>20</v>
      </c>
      <c r="H897">
        <v>3374.99</v>
      </c>
      <c r="I897">
        <v>1898.0944</v>
      </c>
      <c r="J897" s="16">
        <v>38662</v>
      </c>
      <c r="K897">
        <v>67499.8</v>
      </c>
      <c r="L897">
        <v>37961.887999999999</v>
      </c>
      <c r="M897">
        <v>29537.912</v>
      </c>
    </row>
    <row r="898" spans="1:13" x14ac:dyDescent="0.25">
      <c r="A898">
        <v>350</v>
      </c>
      <c r="B898">
        <v>20051124</v>
      </c>
      <c r="C898">
        <v>20051206</v>
      </c>
      <c r="D898">
        <v>20051201</v>
      </c>
      <c r="E898">
        <v>29403</v>
      </c>
      <c r="F898">
        <v>8</v>
      </c>
      <c r="G898">
        <v>10</v>
      </c>
      <c r="H898">
        <v>3374.99</v>
      </c>
      <c r="I898">
        <v>1898.0944</v>
      </c>
      <c r="J898" s="16">
        <v>38680</v>
      </c>
      <c r="K898">
        <v>33749.9</v>
      </c>
      <c r="L898">
        <v>18980.944</v>
      </c>
      <c r="M898">
        <v>14768.956</v>
      </c>
    </row>
    <row r="899" spans="1:13" x14ac:dyDescent="0.25">
      <c r="A899">
        <v>345</v>
      </c>
      <c r="B899">
        <v>20051128</v>
      </c>
      <c r="C899">
        <v>20051210</v>
      </c>
      <c r="D899">
        <v>20051205</v>
      </c>
      <c r="E899">
        <v>29410</v>
      </c>
      <c r="F899">
        <v>8</v>
      </c>
      <c r="G899">
        <v>3</v>
      </c>
      <c r="H899">
        <v>3399.99</v>
      </c>
      <c r="I899">
        <v>1912.1543999999999</v>
      </c>
      <c r="J899" s="16">
        <v>38684</v>
      </c>
      <c r="K899">
        <v>10199.969999999999</v>
      </c>
      <c r="L899">
        <v>5736.4632000000001</v>
      </c>
      <c r="M899">
        <v>4463.5068000000001</v>
      </c>
    </row>
    <row r="900" spans="1:13" x14ac:dyDescent="0.25">
      <c r="A900">
        <v>347</v>
      </c>
      <c r="B900">
        <v>20051101</v>
      </c>
      <c r="C900">
        <v>20051113</v>
      </c>
      <c r="D900">
        <v>20051108</v>
      </c>
      <c r="E900">
        <v>29448</v>
      </c>
      <c r="F900">
        <v>8</v>
      </c>
      <c r="G900">
        <v>14</v>
      </c>
      <c r="H900">
        <v>3399.99</v>
      </c>
      <c r="I900">
        <v>1912.1543999999999</v>
      </c>
      <c r="J900" s="16">
        <v>38657</v>
      </c>
      <c r="K900">
        <v>47599.86</v>
      </c>
      <c r="L900">
        <v>26770.161599999999</v>
      </c>
      <c r="M900">
        <v>20829.698400000001</v>
      </c>
    </row>
    <row r="901" spans="1:13" x14ac:dyDescent="0.25">
      <c r="A901">
        <v>344</v>
      </c>
      <c r="B901">
        <v>20051113</v>
      </c>
      <c r="C901">
        <v>20051125</v>
      </c>
      <c r="D901">
        <v>20051120</v>
      </c>
      <c r="E901">
        <v>29449</v>
      </c>
      <c r="F901">
        <v>8</v>
      </c>
      <c r="G901">
        <v>8</v>
      </c>
      <c r="H901">
        <v>3399.99</v>
      </c>
      <c r="I901">
        <v>1912.1543999999999</v>
      </c>
      <c r="J901" s="16">
        <v>38669</v>
      </c>
      <c r="K901">
        <v>27199.919999999998</v>
      </c>
      <c r="L901">
        <v>15297.235199999999</v>
      </c>
      <c r="M901">
        <v>11902.684800000001</v>
      </c>
    </row>
    <row r="902" spans="1:13" x14ac:dyDescent="0.25">
      <c r="A902">
        <v>350</v>
      </c>
      <c r="B902">
        <v>20051216</v>
      </c>
      <c r="C902">
        <v>20051228</v>
      </c>
      <c r="D902">
        <v>20051223</v>
      </c>
      <c r="E902">
        <v>29466</v>
      </c>
      <c r="F902">
        <v>8</v>
      </c>
      <c r="G902">
        <v>8</v>
      </c>
      <c r="H902">
        <v>3374.99</v>
      </c>
      <c r="I902">
        <v>1898.0944</v>
      </c>
      <c r="J902" s="16">
        <v>38702</v>
      </c>
      <c r="K902">
        <v>26999.919999999998</v>
      </c>
      <c r="L902">
        <v>15184.7552</v>
      </c>
      <c r="M902">
        <v>11815.1648</v>
      </c>
    </row>
    <row r="903" spans="1:13" x14ac:dyDescent="0.25">
      <c r="A903">
        <v>350</v>
      </c>
      <c r="B903">
        <v>20051205</v>
      </c>
      <c r="C903">
        <v>20051217</v>
      </c>
      <c r="D903">
        <v>20051212</v>
      </c>
      <c r="E903">
        <v>29467</v>
      </c>
      <c r="F903">
        <v>8</v>
      </c>
      <c r="G903">
        <v>12</v>
      </c>
      <c r="H903">
        <v>3374.99</v>
      </c>
      <c r="I903">
        <v>1898.0944</v>
      </c>
      <c r="J903" s="16">
        <v>38691</v>
      </c>
      <c r="K903">
        <v>40499.879999999997</v>
      </c>
      <c r="L903">
        <v>22777.132799999999</v>
      </c>
      <c r="M903">
        <v>17722.747200000002</v>
      </c>
    </row>
    <row r="904" spans="1:13" x14ac:dyDescent="0.25">
      <c r="A904">
        <v>349</v>
      </c>
      <c r="B904">
        <v>20051220</v>
      </c>
      <c r="C904">
        <v>20060101</v>
      </c>
      <c r="D904">
        <v>20051227</v>
      </c>
      <c r="E904">
        <v>29474</v>
      </c>
      <c r="F904">
        <v>8</v>
      </c>
      <c r="G904">
        <v>9</v>
      </c>
      <c r="H904">
        <v>3374.99</v>
      </c>
      <c r="I904">
        <v>1898.0944</v>
      </c>
      <c r="J904" s="16">
        <v>38706</v>
      </c>
      <c r="K904">
        <v>30374.91</v>
      </c>
      <c r="L904">
        <v>17082.849600000001</v>
      </c>
      <c r="M904">
        <v>13292.0604</v>
      </c>
    </row>
    <row r="905" spans="1:13" x14ac:dyDescent="0.25">
      <c r="A905">
        <v>344</v>
      </c>
      <c r="B905">
        <v>20051230</v>
      </c>
      <c r="C905">
        <v>20060111</v>
      </c>
      <c r="D905">
        <v>20060106</v>
      </c>
      <c r="E905">
        <v>29475</v>
      </c>
      <c r="F905">
        <v>8</v>
      </c>
      <c r="G905">
        <v>18</v>
      </c>
      <c r="H905">
        <v>3399.99</v>
      </c>
      <c r="I905">
        <v>1912.1543999999999</v>
      </c>
      <c r="J905" s="16">
        <v>38716</v>
      </c>
      <c r="K905">
        <v>61199.82</v>
      </c>
      <c r="L905">
        <v>34418.779199999997</v>
      </c>
      <c r="M905">
        <v>26781.040799999999</v>
      </c>
    </row>
    <row r="906" spans="1:13" x14ac:dyDescent="0.25">
      <c r="A906">
        <v>310</v>
      </c>
      <c r="B906">
        <v>20050716</v>
      </c>
      <c r="C906">
        <v>20050728</v>
      </c>
      <c r="D906">
        <v>20050723</v>
      </c>
      <c r="E906">
        <v>13257</v>
      </c>
      <c r="F906">
        <v>8</v>
      </c>
      <c r="G906">
        <v>3</v>
      </c>
      <c r="H906">
        <v>3578.27</v>
      </c>
      <c r="I906">
        <v>2171.2941999999998</v>
      </c>
      <c r="J906" s="16">
        <v>38549</v>
      </c>
      <c r="K906">
        <v>10734.81</v>
      </c>
      <c r="L906">
        <v>6513.8825999999999</v>
      </c>
      <c r="M906">
        <v>4220.9273999999996</v>
      </c>
    </row>
    <row r="907" spans="1:13" x14ac:dyDescent="0.25">
      <c r="A907">
        <v>311</v>
      </c>
      <c r="B907">
        <v>20050708</v>
      </c>
      <c r="C907">
        <v>20050720</v>
      </c>
      <c r="D907">
        <v>20050715</v>
      </c>
      <c r="E907">
        <v>13258</v>
      </c>
      <c r="F907">
        <v>8</v>
      </c>
      <c r="G907">
        <v>2</v>
      </c>
      <c r="H907">
        <v>3578.27</v>
      </c>
      <c r="I907">
        <v>2171.2941999999998</v>
      </c>
      <c r="J907" s="16">
        <v>38541</v>
      </c>
      <c r="K907">
        <v>7156.54</v>
      </c>
      <c r="L907">
        <v>4342.5883999999996</v>
      </c>
      <c r="M907">
        <v>2813.9515999999999</v>
      </c>
    </row>
    <row r="908" spans="1:13" x14ac:dyDescent="0.25">
      <c r="A908">
        <v>313</v>
      </c>
      <c r="B908">
        <v>20050726</v>
      </c>
      <c r="C908">
        <v>20050807</v>
      </c>
      <c r="D908">
        <v>20050802</v>
      </c>
      <c r="E908">
        <v>13259</v>
      </c>
      <c r="F908">
        <v>8</v>
      </c>
      <c r="G908">
        <v>13</v>
      </c>
      <c r="H908">
        <v>3578.27</v>
      </c>
      <c r="I908">
        <v>2171.2941999999998</v>
      </c>
      <c r="J908" s="16">
        <v>38559</v>
      </c>
      <c r="K908">
        <v>46517.51</v>
      </c>
      <c r="L908">
        <v>28226.8246</v>
      </c>
      <c r="M908">
        <v>18290.685399999998</v>
      </c>
    </row>
    <row r="909" spans="1:13" x14ac:dyDescent="0.25">
      <c r="A909">
        <v>314</v>
      </c>
      <c r="B909">
        <v>20050720</v>
      </c>
      <c r="C909">
        <v>20050801</v>
      </c>
      <c r="D909">
        <v>20050727</v>
      </c>
      <c r="E909">
        <v>13260</v>
      </c>
      <c r="F909">
        <v>8</v>
      </c>
      <c r="G909">
        <v>16</v>
      </c>
      <c r="H909">
        <v>3578.27</v>
      </c>
      <c r="I909">
        <v>2171.2941999999998</v>
      </c>
      <c r="J909" s="16">
        <v>38553</v>
      </c>
      <c r="K909">
        <v>57252.32</v>
      </c>
      <c r="L909">
        <v>34740.707199999997</v>
      </c>
      <c r="M909">
        <v>22511.612799999999</v>
      </c>
    </row>
    <row r="910" spans="1:13" x14ac:dyDescent="0.25">
      <c r="A910">
        <v>311</v>
      </c>
      <c r="B910">
        <v>20050711</v>
      </c>
      <c r="C910">
        <v>20050723</v>
      </c>
      <c r="D910">
        <v>20050718</v>
      </c>
      <c r="E910">
        <v>13261</v>
      </c>
      <c r="F910">
        <v>8</v>
      </c>
      <c r="G910">
        <v>15</v>
      </c>
      <c r="H910">
        <v>3578.27</v>
      </c>
      <c r="I910">
        <v>2171.2941999999998</v>
      </c>
      <c r="J910" s="16">
        <v>38544</v>
      </c>
      <c r="K910">
        <v>53674.05</v>
      </c>
      <c r="L910">
        <v>32569.413</v>
      </c>
      <c r="M910">
        <v>21104.636999999999</v>
      </c>
    </row>
    <row r="911" spans="1:13" x14ac:dyDescent="0.25">
      <c r="A911">
        <v>311</v>
      </c>
      <c r="B911">
        <v>20050706</v>
      </c>
      <c r="C911">
        <v>20050718</v>
      </c>
      <c r="D911">
        <v>20050713</v>
      </c>
      <c r="E911">
        <v>13264</v>
      </c>
      <c r="F911">
        <v>8</v>
      </c>
      <c r="G911">
        <v>5</v>
      </c>
      <c r="H911">
        <v>3578.27</v>
      </c>
      <c r="I911">
        <v>2171.2941999999998</v>
      </c>
      <c r="J911" s="16">
        <v>38539</v>
      </c>
      <c r="K911">
        <v>17891.349999999999</v>
      </c>
      <c r="L911">
        <v>10856.471</v>
      </c>
      <c r="M911">
        <v>7034.8789999999999</v>
      </c>
    </row>
    <row r="912" spans="1:13" x14ac:dyDescent="0.25">
      <c r="A912">
        <v>311</v>
      </c>
      <c r="B912">
        <v>20050714</v>
      </c>
      <c r="C912">
        <v>20050726</v>
      </c>
      <c r="D912">
        <v>20050721</v>
      </c>
      <c r="E912">
        <v>13265</v>
      </c>
      <c r="F912">
        <v>8</v>
      </c>
      <c r="G912">
        <v>14</v>
      </c>
      <c r="H912">
        <v>3578.27</v>
      </c>
      <c r="I912">
        <v>2171.2941999999998</v>
      </c>
      <c r="J912" s="16">
        <v>38547</v>
      </c>
      <c r="K912">
        <v>50095.78</v>
      </c>
      <c r="L912">
        <v>30398.1188</v>
      </c>
      <c r="M912">
        <v>19697.661199999999</v>
      </c>
    </row>
    <row r="913" spans="1:13" x14ac:dyDescent="0.25">
      <c r="A913">
        <v>314</v>
      </c>
      <c r="B913">
        <v>20050731</v>
      </c>
      <c r="C913">
        <v>20050812</v>
      </c>
      <c r="D913">
        <v>20050807</v>
      </c>
      <c r="E913">
        <v>13406</v>
      </c>
      <c r="F913">
        <v>8</v>
      </c>
      <c r="G913">
        <v>7</v>
      </c>
      <c r="H913">
        <v>3578.27</v>
      </c>
      <c r="I913">
        <v>2171.2941999999998</v>
      </c>
      <c r="J913" s="16">
        <v>38564</v>
      </c>
      <c r="K913">
        <v>25047.89</v>
      </c>
      <c r="L913">
        <v>15199.0594</v>
      </c>
      <c r="M913">
        <v>9848.8305999999993</v>
      </c>
    </row>
    <row r="914" spans="1:13" x14ac:dyDescent="0.25">
      <c r="A914">
        <v>311</v>
      </c>
      <c r="B914">
        <v>20050704</v>
      </c>
      <c r="C914">
        <v>20050716</v>
      </c>
      <c r="D914">
        <v>20050711</v>
      </c>
      <c r="E914">
        <v>13513</v>
      </c>
      <c r="F914">
        <v>8</v>
      </c>
      <c r="G914">
        <v>6</v>
      </c>
      <c r="H914">
        <v>3578.27</v>
      </c>
      <c r="I914">
        <v>2171.2941999999998</v>
      </c>
      <c r="J914" s="16">
        <v>38537</v>
      </c>
      <c r="K914">
        <v>21469.62</v>
      </c>
      <c r="L914">
        <v>13027.7652</v>
      </c>
      <c r="M914">
        <v>8441.8547999999992</v>
      </c>
    </row>
    <row r="915" spans="1:13" x14ac:dyDescent="0.25">
      <c r="A915">
        <v>310</v>
      </c>
      <c r="B915">
        <v>20050820</v>
      </c>
      <c r="C915">
        <v>20050901</v>
      </c>
      <c r="D915">
        <v>20050827</v>
      </c>
      <c r="E915">
        <v>13514</v>
      </c>
      <c r="F915">
        <v>8</v>
      </c>
      <c r="G915">
        <v>1</v>
      </c>
      <c r="H915">
        <v>3578.27</v>
      </c>
      <c r="I915">
        <v>2171.2941999999998</v>
      </c>
      <c r="J915" s="16">
        <v>38584</v>
      </c>
      <c r="K915">
        <v>3578.27</v>
      </c>
      <c r="L915">
        <v>2171.2941999999998</v>
      </c>
      <c r="M915">
        <v>1406.9757999999999</v>
      </c>
    </row>
    <row r="916" spans="1:13" x14ac:dyDescent="0.25">
      <c r="A916">
        <v>313</v>
      </c>
      <c r="B916">
        <v>20050814</v>
      </c>
      <c r="C916">
        <v>20050826</v>
      </c>
      <c r="D916">
        <v>20050821</v>
      </c>
      <c r="E916">
        <v>13515</v>
      </c>
      <c r="F916">
        <v>8</v>
      </c>
      <c r="G916">
        <v>1</v>
      </c>
      <c r="H916">
        <v>3578.27</v>
      </c>
      <c r="I916">
        <v>2171.2941999999998</v>
      </c>
      <c r="J916" s="16">
        <v>38578</v>
      </c>
      <c r="K916">
        <v>3578.27</v>
      </c>
      <c r="L916">
        <v>2171.2941999999998</v>
      </c>
      <c r="M916">
        <v>1406.9757999999999</v>
      </c>
    </row>
    <row r="917" spans="1:13" x14ac:dyDescent="0.25">
      <c r="A917">
        <v>314</v>
      </c>
      <c r="B917">
        <v>20050827</v>
      </c>
      <c r="C917">
        <v>20050908</v>
      </c>
      <c r="D917">
        <v>20050903</v>
      </c>
      <c r="E917">
        <v>13538</v>
      </c>
      <c r="F917">
        <v>8</v>
      </c>
      <c r="G917">
        <v>6</v>
      </c>
      <c r="H917">
        <v>3578.27</v>
      </c>
      <c r="I917">
        <v>2171.2941999999998</v>
      </c>
      <c r="J917" s="16">
        <v>38591</v>
      </c>
      <c r="K917">
        <v>21469.62</v>
      </c>
      <c r="L917">
        <v>13027.7652</v>
      </c>
      <c r="M917">
        <v>8441.8547999999992</v>
      </c>
    </row>
    <row r="918" spans="1:13" x14ac:dyDescent="0.25">
      <c r="A918">
        <v>312</v>
      </c>
      <c r="B918">
        <v>20050812</v>
      </c>
      <c r="C918">
        <v>20050824</v>
      </c>
      <c r="D918">
        <v>20050819</v>
      </c>
      <c r="E918">
        <v>13540</v>
      </c>
      <c r="F918">
        <v>8</v>
      </c>
      <c r="G918">
        <v>1</v>
      </c>
      <c r="H918">
        <v>3578.27</v>
      </c>
      <c r="I918">
        <v>2171.2941999999998</v>
      </c>
      <c r="J918" s="16">
        <v>38576</v>
      </c>
      <c r="K918">
        <v>3578.27</v>
      </c>
      <c r="L918">
        <v>2171.2941999999998</v>
      </c>
      <c r="M918">
        <v>1406.9757999999999</v>
      </c>
    </row>
    <row r="919" spans="1:13" x14ac:dyDescent="0.25">
      <c r="A919">
        <v>313</v>
      </c>
      <c r="B919">
        <v>20050831</v>
      </c>
      <c r="C919">
        <v>20050912</v>
      </c>
      <c r="D919">
        <v>20050907</v>
      </c>
      <c r="E919">
        <v>13541</v>
      </c>
      <c r="F919">
        <v>8</v>
      </c>
      <c r="G919">
        <v>5</v>
      </c>
      <c r="H919">
        <v>3578.27</v>
      </c>
      <c r="I919">
        <v>2171.2941999999998</v>
      </c>
      <c r="J919" s="16">
        <v>38595</v>
      </c>
      <c r="K919">
        <v>17891.349999999999</v>
      </c>
      <c r="L919">
        <v>10856.471</v>
      </c>
      <c r="M919">
        <v>7034.8789999999999</v>
      </c>
    </row>
    <row r="920" spans="1:13" x14ac:dyDescent="0.25">
      <c r="A920">
        <v>314</v>
      </c>
      <c r="B920">
        <v>20050829</v>
      </c>
      <c r="C920">
        <v>20050910</v>
      </c>
      <c r="D920">
        <v>20050905</v>
      </c>
      <c r="E920">
        <v>13542</v>
      </c>
      <c r="F920">
        <v>8</v>
      </c>
      <c r="G920">
        <v>9</v>
      </c>
      <c r="H920">
        <v>3578.27</v>
      </c>
      <c r="I920">
        <v>2171.2941999999998</v>
      </c>
      <c r="J920" s="16">
        <v>38593</v>
      </c>
      <c r="K920">
        <v>32204.43</v>
      </c>
      <c r="L920">
        <v>19541.647799999999</v>
      </c>
      <c r="M920">
        <v>12662.7822</v>
      </c>
    </row>
    <row r="921" spans="1:13" x14ac:dyDescent="0.25">
      <c r="A921">
        <v>310</v>
      </c>
      <c r="B921">
        <v>20050829</v>
      </c>
      <c r="C921">
        <v>20050910</v>
      </c>
      <c r="D921">
        <v>20050905</v>
      </c>
      <c r="E921">
        <v>13543</v>
      </c>
      <c r="F921">
        <v>8</v>
      </c>
      <c r="G921">
        <v>16</v>
      </c>
      <c r="H921">
        <v>3578.27</v>
      </c>
      <c r="I921">
        <v>2171.2941999999998</v>
      </c>
      <c r="J921" s="16">
        <v>38593</v>
      </c>
      <c r="K921">
        <v>57252.32</v>
      </c>
      <c r="L921">
        <v>34740.707199999997</v>
      </c>
      <c r="M921">
        <v>22511.612799999999</v>
      </c>
    </row>
    <row r="922" spans="1:13" x14ac:dyDescent="0.25">
      <c r="A922">
        <v>311</v>
      </c>
      <c r="B922">
        <v>20050814</v>
      </c>
      <c r="C922">
        <v>20050826</v>
      </c>
      <c r="D922">
        <v>20050821</v>
      </c>
      <c r="E922">
        <v>13545</v>
      </c>
      <c r="F922">
        <v>8</v>
      </c>
      <c r="G922">
        <v>9</v>
      </c>
      <c r="H922">
        <v>3578.27</v>
      </c>
      <c r="I922">
        <v>2171.2941999999998</v>
      </c>
      <c r="J922" s="16">
        <v>38578</v>
      </c>
      <c r="K922">
        <v>32204.43</v>
      </c>
      <c r="L922">
        <v>19541.647799999999</v>
      </c>
      <c r="M922">
        <v>12662.7822</v>
      </c>
    </row>
    <row r="923" spans="1:13" x14ac:dyDescent="0.25">
      <c r="A923">
        <v>310</v>
      </c>
      <c r="B923">
        <v>20050801</v>
      </c>
      <c r="C923">
        <v>20050813</v>
      </c>
      <c r="D923">
        <v>20050808</v>
      </c>
      <c r="E923">
        <v>13546</v>
      </c>
      <c r="F923">
        <v>8</v>
      </c>
      <c r="G923">
        <v>2</v>
      </c>
      <c r="H923">
        <v>3578.27</v>
      </c>
      <c r="I923">
        <v>2171.2941999999998</v>
      </c>
      <c r="J923" s="16">
        <v>38565</v>
      </c>
      <c r="K923">
        <v>7156.54</v>
      </c>
      <c r="L923">
        <v>4342.5883999999996</v>
      </c>
      <c r="M923">
        <v>2813.9515999999999</v>
      </c>
    </row>
    <row r="924" spans="1:13" x14ac:dyDescent="0.25">
      <c r="A924">
        <v>313</v>
      </c>
      <c r="B924">
        <v>20050804</v>
      </c>
      <c r="C924">
        <v>20050816</v>
      </c>
      <c r="D924">
        <v>20050811</v>
      </c>
      <c r="E924">
        <v>13548</v>
      </c>
      <c r="F924">
        <v>8</v>
      </c>
      <c r="G924">
        <v>6</v>
      </c>
      <c r="H924">
        <v>3578.27</v>
      </c>
      <c r="I924">
        <v>2171.2941999999998</v>
      </c>
      <c r="J924" s="16">
        <v>38568</v>
      </c>
      <c r="K924">
        <v>21469.62</v>
      </c>
      <c r="L924">
        <v>13027.7652</v>
      </c>
      <c r="M924">
        <v>8441.8547999999992</v>
      </c>
    </row>
    <row r="925" spans="1:13" x14ac:dyDescent="0.25">
      <c r="A925">
        <v>314</v>
      </c>
      <c r="B925">
        <v>20050829</v>
      </c>
      <c r="C925">
        <v>20050910</v>
      </c>
      <c r="D925">
        <v>20050905</v>
      </c>
      <c r="E925">
        <v>13559</v>
      </c>
      <c r="F925">
        <v>8</v>
      </c>
      <c r="G925">
        <v>11</v>
      </c>
      <c r="H925">
        <v>3578.27</v>
      </c>
      <c r="I925">
        <v>2171.2941999999998</v>
      </c>
      <c r="J925" s="16">
        <v>38593</v>
      </c>
      <c r="K925">
        <v>39360.97</v>
      </c>
      <c r="L925">
        <v>23884.236199999999</v>
      </c>
      <c r="M925">
        <v>15476.7338</v>
      </c>
    </row>
    <row r="926" spans="1:13" x14ac:dyDescent="0.25">
      <c r="A926">
        <v>314</v>
      </c>
      <c r="B926">
        <v>20050919</v>
      </c>
      <c r="C926">
        <v>20051001</v>
      </c>
      <c r="D926">
        <v>20050926</v>
      </c>
      <c r="E926">
        <v>13560</v>
      </c>
      <c r="F926">
        <v>8</v>
      </c>
      <c r="G926">
        <v>18</v>
      </c>
      <c r="H926">
        <v>3578.27</v>
      </c>
      <c r="I926">
        <v>2171.2941999999998</v>
      </c>
      <c r="J926" s="16">
        <v>38614</v>
      </c>
      <c r="K926">
        <v>64408.86</v>
      </c>
      <c r="L926">
        <v>39083.295599999998</v>
      </c>
      <c r="M926">
        <v>25325.564399999999</v>
      </c>
    </row>
    <row r="927" spans="1:13" x14ac:dyDescent="0.25">
      <c r="A927">
        <v>311</v>
      </c>
      <c r="B927">
        <v>20050905</v>
      </c>
      <c r="C927">
        <v>20050917</v>
      </c>
      <c r="D927">
        <v>20050912</v>
      </c>
      <c r="E927">
        <v>13567</v>
      </c>
      <c r="F927">
        <v>8</v>
      </c>
      <c r="G927">
        <v>15</v>
      </c>
      <c r="H927">
        <v>3578.27</v>
      </c>
      <c r="I927">
        <v>2171.2941999999998</v>
      </c>
      <c r="J927" s="16">
        <v>38600</v>
      </c>
      <c r="K927">
        <v>53674.05</v>
      </c>
      <c r="L927">
        <v>32569.413</v>
      </c>
      <c r="M927">
        <v>21104.636999999999</v>
      </c>
    </row>
    <row r="928" spans="1:13" x14ac:dyDescent="0.25">
      <c r="A928">
        <v>312</v>
      </c>
      <c r="B928">
        <v>20050914</v>
      </c>
      <c r="C928">
        <v>20050926</v>
      </c>
      <c r="D928">
        <v>20050921</v>
      </c>
      <c r="E928">
        <v>13570</v>
      </c>
      <c r="F928">
        <v>8</v>
      </c>
      <c r="G928">
        <v>19</v>
      </c>
      <c r="H928">
        <v>3578.27</v>
      </c>
      <c r="I928">
        <v>2171.2941999999998</v>
      </c>
      <c r="J928" s="16">
        <v>38609</v>
      </c>
      <c r="K928">
        <v>67987.13</v>
      </c>
      <c r="L928">
        <v>41254.589800000002</v>
      </c>
      <c r="M928">
        <v>26732.540199999999</v>
      </c>
    </row>
    <row r="929" spans="1:13" x14ac:dyDescent="0.25">
      <c r="A929">
        <v>313</v>
      </c>
      <c r="B929">
        <v>20050902</v>
      </c>
      <c r="C929">
        <v>20050914</v>
      </c>
      <c r="D929">
        <v>20050909</v>
      </c>
      <c r="E929">
        <v>13572</v>
      </c>
      <c r="F929">
        <v>8</v>
      </c>
      <c r="G929">
        <v>15</v>
      </c>
      <c r="H929">
        <v>3578.27</v>
      </c>
      <c r="I929">
        <v>2171.2941999999998</v>
      </c>
      <c r="J929" s="16">
        <v>38597</v>
      </c>
      <c r="K929">
        <v>53674.05</v>
      </c>
      <c r="L929">
        <v>32569.413</v>
      </c>
      <c r="M929">
        <v>21104.636999999999</v>
      </c>
    </row>
    <row r="930" spans="1:13" x14ac:dyDescent="0.25">
      <c r="A930">
        <v>310</v>
      </c>
      <c r="B930">
        <v>20050927</v>
      </c>
      <c r="C930">
        <v>20051009</v>
      </c>
      <c r="D930">
        <v>20051004</v>
      </c>
      <c r="E930">
        <v>13579</v>
      </c>
      <c r="F930">
        <v>8</v>
      </c>
      <c r="G930">
        <v>10</v>
      </c>
      <c r="H930">
        <v>3578.27</v>
      </c>
      <c r="I930">
        <v>2171.2941999999998</v>
      </c>
      <c r="J930" s="16">
        <v>38622</v>
      </c>
      <c r="K930">
        <v>35782.699999999997</v>
      </c>
      <c r="L930">
        <v>21712.941999999999</v>
      </c>
      <c r="M930">
        <v>14069.758</v>
      </c>
    </row>
    <row r="931" spans="1:13" x14ac:dyDescent="0.25">
      <c r="A931">
        <v>311</v>
      </c>
      <c r="B931">
        <v>20050923</v>
      </c>
      <c r="C931">
        <v>20051005</v>
      </c>
      <c r="D931">
        <v>20050930</v>
      </c>
      <c r="E931">
        <v>13580</v>
      </c>
      <c r="F931">
        <v>8</v>
      </c>
      <c r="G931">
        <v>13</v>
      </c>
      <c r="H931">
        <v>3578.27</v>
      </c>
      <c r="I931">
        <v>2171.2941999999998</v>
      </c>
      <c r="J931" s="16">
        <v>38618</v>
      </c>
      <c r="K931">
        <v>46517.51</v>
      </c>
      <c r="L931">
        <v>28226.8246</v>
      </c>
      <c r="M931">
        <v>18290.685399999998</v>
      </c>
    </row>
    <row r="932" spans="1:13" x14ac:dyDescent="0.25">
      <c r="A932">
        <v>310</v>
      </c>
      <c r="B932">
        <v>20051018</v>
      </c>
      <c r="C932">
        <v>20051030</v>
      </c>
      <c r="D932">
        <v>20051025</v>
      </c>
      <c r="E932">
        <v>13606</v>
      </c>
      <c r="F932">
        <v>8</v>
      </c>
      <c r="G932">
        <v>10</v>
      </c>
      <c r="H932">
        <v>3578.27</v>
      </c>
      <c r="I932">
        <v>2171.2941999999998</v>
      </c>
      <c r="J932" s="16">
        <v>38643</v>
      </c>
      <c r="K932">
        <v>35782.699999999997</v>
      </c>
      <c r="L932">
        <v>21712.941999999999</v>
      </c>
      <c r="M932">
        <v>14069.758</v>
      </c>
    </row>
    <row r="933" spans="1:13" x14ac:dyDescent="0.25">
      <c r="A933">
        <v>313</v>
      </c>
      <c r="B933">
        <v>20051019</v>
      </c>
      <c r="C933">
        <v>20051031</v>
      </c>
      <c r="D933">
        <v>20051026</v>
      </c>
      <c r="E933">
        <v>13607</v>
      </c>
      <c r="F933">
        <v>8</v>
      </c>
      <c r="G933">
        <v>19</v>
      </c>
      <c r="H933">
        <v>3578.27</v>
      </c>
      <c r="I933">
        <v>2171.2941999999998</v>
      </c>
      <c r="J933" s="16">
        <v>38644</v>
      </c>
      <c r="K933">
        <v>67987.13</v>
      </c>
      <c r="L933">
        <v>41254.589800000002</v>
      </c>
      <c r="M933">
        <v>26732.540199999999</v>
      </c>
    </row>
    <row r="934" spans="1:13" x14ac:dyDescent="0.25">
      <c r="A934">
        <v>314</v>
      </c>
      <c r="B934">
        <v>20051015</v>
      </c>
      <c r="C934">
        <v>20051027</v>
      </c>
      <c r="D934">
        <v>20051022</v>
      </c>
      <c r="E934">
        <v>13666</v>
      </c>
      <c r="F934">
        <v>8</v>
      </c>
      <c r="G934">
        <v>13</v>
      </c>
      <c r="H934">
        <v>3578.27</v>
      </c>
      <c r="I934">
        <v>2171.2941999999998</v>
      </c>
      <c r="J934" s="16">
        <v>38640</v>
      </c>
      <c r="K934">
        <v>46517.51</v>
      </c>
      <c r="L934">
        <v>28226.8246</v>
      </c>
      <c r="M934">
        <v>18290.685399999998</v>
      </c>
    </row>
    <row r="935" spans="1:13" x14ac:dyDescent="0.25">
      <c r="A935">
        <v>312</v>
      </c>
      <c r="B935">
        <v>20051030</v>
      </c>
      <c r="C935">
        <v>20051111</v>
      </c>
      <c r="D935">
        <v>20051106</v>
      </c>
      <c r="E935">
        <v>13685</v>
      </c>
      <c r="F935">
        <v>8</v>
      </c>
      <c r="G935">
        <v>15</v>
      </c>
      <c r="H935">
        <v>3578.27</v>
      </c>
      <c r="I935">
        <v>2171.2941999999998</v>
      </c>
      <c r="J935" s="16">
        <v>38655</v>
      </c>
      <c r="K935">
        <v>53674.05</v>
      </c>
      <c r="L935">
        <v>32569.413</v>
      </c>
      <c r="M935">
        <v>21104.636999999999</v>
      </c>
    </row>
    <row r="936" spans="1:13" x14ac:dyDescent="0.25">
      <c r="A936">
        <v>310</v>
      </c>
      <c r="B936">
        <v>20051009</v>
      </c>
      <c r="C936">
        <v>20051021</v>
      </c>
      <c r="D936">
        <v>20051016</v>
      </c>
      <c r="E936">
        <v>13686</v>
      </c>
      <c r="F936">
        <v>8</v>
      </c>
      <c r="G936">
        <v>13</v>
      </c>
      <c r="H936">
        <v>3578.27</v>
      </c>
      <c r="I936">
        <v>2171.2941999999998</v>
      </c>
      <c r="J936" s="16">
        <v>38634</v>
      </c>
      <c r="K936">
        <v>46517.51</v>
      </c>
      <c r="L936">
        <v>28226.8246</v>
      </c>
      <c r="M936">
        <v>18290.685399999998</v>
      </c>
    </row>
    <row r="937" spans="1:13" x14ac:dyDescent="0.25">
      <c r="A937">
        <v>311</v>
      </c>
      <c r="B937">
        <v>20051025</v>
      </c>
      <c r="C937">
        <v>20051106</v>
      </c>
      <c r="D937">
        <v>20051101</v>
      </c>
      <c r="E937">
        <v>13697</v>
      </c>
      <c r="F937">
        <v>8</v>
      </c>
      <c r="G937">
        <v>18</v>
      </c>
      <c r="H937">
        <v>3578.27</v>
      </c>
      <c r="I937">
        <v>2171.2941999999998</v>
      </c>
      <c r="J937" s="16">
        <v>38650</v>
      </c>
      <c r="K937">
        <v>64408.86</v>
      </c>
      <c r="L937">
        <v>39083.295599999998</v>
      </c>
      <c r="M937">
        <v>25325.564399999999</v>
      </c>
    </row>
    <row r="938" spans="1:13" x14ac:dyDescent="0.25">
      <c r="A938">
        <v>310</v>
      </c>
      <c r="B938">
        <v>20051011</v>
      </c>
      <c r="C938">
        <v>20051023</v>
      </c>
      <c r="D938">
        <v>20051018</v>
      </c>
      <c r="E938">
        <v>13767</v>
      </c>
      <c r="F938">
        <v>8</v>
      </c>
      <c r="G938">
        <v>3</v>
      </c>
      <c r="H938">
        <v>3578.27</v>
      </c>
      <c r="I938">
        <v>2171.2941999999998</v>
      </c>
      <c r="J938" s="16">
        <v>38636</v>
      </c>
      <c r="K938">
        <v>10734.81</v>
      </c>
      <c r="L938">
        <v>6513.8825999999999</v>
      </c>
      <c r="M938">
        <v>4220.9273999999996</v>
      </c>
    </row>
    <row r="939" spans="1:13" x14ac:dyDescent="0.25">
      <c r="A939">
        <v>314</v>
      </c>
      <c r="B939">
        <v>20051020</v>
      </c>
      <c r="C939">
        <v>20051101</v>
      </c>
      <c r="D939">
        <v>20051027</v>
      </c>
      <c r="E939">
        <v>13770</v>
      </c>
      <c r="F939">
        <v>8</v>
      </c>
      <c r="G939">
        <v>11</v>
      </c>
      <c r="H939">
        <v>3578.27</v>
      </c>
      <c r="I939">
        <v>2171.2941999999998</v>
      </c>
      <c r="J939" s="16">
        <v>38645</v>
      </c>
      <c r="K939">
        <v>39360.97</v>
      </c>
      <c r="L939">
        <v>23884.236199999999</v>
      </c>
      <c r="M939">
        <v>15476.7338</v>
      </c>
    </row>
    <row r="940" spans="1:13" x14ac:dyDescent="0.25">
      <c r="A940">
        <v>311</v>
      </c>
      <c r="B940">
        <v>20051109</v>
      </c>
      <c r="C940">
        <v>20051121</v>
      </c>
      <c r="D940">
        <v>20051116</v>
      </c>
      <c r="E940">
        <v>13771</v>
      </c>
      <c r="F940">
        <v>8</v>
      </c>
      <c r="G940">
        <v>14</v>
      </c>
      <c r="H940">
        <v>3578.27</v>
      </c>
      <c r="I940">
        <v>2171.2941999999998</v>
      </c>
      <c r="J940" s="16">
        <v>38665</v>
      </c>
      <c r="K940">
        <v>50095.78</v>
      </c>
      <c r="L940">
        <v>30398.1188</v>
      </c>
      <c r="M940">
        <v>19697.661199999999</v>
      </c>
    </row>
    <row r="941" spans="1:13" x14ac:dyDescent="0.25">
      <c r="A941">
        <v>310</v>
      </c>
      <c r="B941">
        <v>20051128</v>
      </c>
      <c r="C941">
        <v>20051210</v>
      </c>
      <c r="D941">
        <v>20051205</v>
      </c>
      <c r="E941">
        <v>13774</v>
      </c>
      <c r="F941">
        <v>8</v>
      </c>
      <c r="G941">
        <v>9</v>
      </c>
      <c r="H941">
        <v>3578.27</v>
      </c>
      <c r="I941">
        <v>2171.2941999999998</v>
      </c>
      <c r="J941" s="16">
        <v>38684</v>
      </c>
      <c r="K941">
        <v>32204.43</v>
      </c>
      <c r="L941">
        <v>19541.647799999999</v>
      </c>
      <c r="M941">
        <v>12662.7822</v>
      </c>
    </row>
    <row r="942" spans="1:13" x14ac:dyDescent="0.25">
      <c r="A942">
        <v>314</v>
      </c>
      <c r="B942">
        <v>20051108</v>
      </c>
      <c r="C942">
        <v>20051120</v>
      </c>
      <c r="D942">
        <v>20051115</v>
      </c>
      <c r="E942">
        <v>13778</v>
      </c>
      <c r="F942">
        <v>8</v>
      </c>
      <c r="G942">
        <v>7</v>
      </c>
      <c r="H942">
        <v>3578.27</v>
      </c>
      <c r="I942">
        <v>2171.2941999999998</v>
      </c>
      <c r="J942" s="16">
        <v>38664</v>
      </c>
      <c r="K942">
        <v>25047.89</v>
      </c>
      <c r="L942">
        <v>15199.0594</v>
      </c>
      <c r="M942">
        <v>9848.8305999999993</v>
      </c>
    </row>
    <row r="943" spans="1:13" x14ac:dyDescent="0.25">
      <c r="A943">
        <v>314</v>
      </c>
      <c r="B943">
        <v>20051103</v>
      </c>
      <c r="C943">
        <v>20051115</v>
      </c>
      <c r="D943">
        <v>20051110</v>
      </c>
      <c r="E943">
        <v>13782</v>
      </c>
      <c r="F943">
        <v>8</v>
      </c>
      <c r="G943">
        <v>17</v>
      </c>
      <c r="H943">
        <v>3578.27</v>
      </c>
      <c r="I943">
        <v>2171.2941999999998</v>
      </c>
      <c r="J943" s="16">
        <v>38659</v>
      </c>
      <c r="K943">
        <v>60830.59</v>
      </c>
      <c r="L943">
        <v>36912.001400000001</v>
      </c>
      <c r="M943">
        <v>23918.588599999999</v>
      </c>
    </row>
    <row r="944" spans="1:13" x14ac:dyDescent="0.25">
      <c r="A944">
        <v>312</v>
      </c>
      <c r="B944">
        <v>20051109</v>
      </c>
      <c r="C944">
        <v>20051121</v>
      </c>
      <c r="D944">
        <v>20051116</v>
      </c>
      <c r="E944">
        <v>13789</v>
      </c>
      <c r="F944">
        <v>8</v>
      </c>
      <c r="G944">
        <v>12</v>
      </c>
      <c r="H944">
        <v>3578.27</v>
      </c>
      <c r="I944">
        <v>2171.2941999999998</v>
      </c>
      <c r="J944" s="16">
        <v>38665</v>
      </c>
      <c r="K944">
        <v>42939.24</v>
      </c>
      <c r="L944">
        <v>26055.5304</v>
      </c>
      <c r="M944">
        <v>16883.709599999998</v>
      </c>
    </row>
    <row r="945" spans="1:13" x14ac:dyDescent="0.25">
      <c r="A945">
        <v>314</v>
      </c>
      <c r="B945">
        <v>20051117</v>
      </c>
      <c r="C945">
        <v>20051129</v>
      </c>
      <c r="D945">
        <v>20051124</v>
      </c>
      <c r="E945">
        <v>13790</v>
      </c>
      <c r="F945">
        <v>8</v>
      </c>
      <c r="G945">
        <v>10</v>
      </c>
      <c r="H945">
        <v>3578.27</v>
      </c>
      <c r="I945">
        <v>2171.2941999999998</v>
      </c>
      <c r="J945" s="16">
        <v>38673</v>
      </c>
      <c r="K945">
        <v>35782.699999999997</v>
      </c>
      <c r="L945">
        <v>21712.941999999999</v>
      </c>
      <c r="M945">
        <v>14069.758</v>
      </c>
    </row>
    <row r="946" spans="1:13" x14ac:dyDescent="0.25">
      <c r="A946">
        <v>310</v>
      </c>
      <c r="B946">
        <v>20051105</v>
      </c>
      <c r="C946">
        <v>20051117</v>
      </c>
      <c r="D946">
        <v>20051112</v>
      </c>
      <c r="E946">
        <v>13795</v>
      </c>
      <c r="F946">
        <v>8</v>
      </c>
      <c r="G946">
        <v>12</v>
      </c>
      <c r="H946">
        <v>3578.27</v>
      </c>
      <c r="I946">
        <v>2171.2941999999998</v>
      </c>
      <c r="J946" s="16">
        <v>38661</v>
      </c>
      <c r="K946">
        <v>42939.24</v>
      </c>
      <c r="L946">
        <v>26055.5304</v>
      </c>
      <c r="M946">
        <v>16883.709599999998</v>
      </c>
    </row>
    <row r="947" spans="1:13" x14ac:dyDescent="0.25">
      <c r="A947">
        <v>310</v>
      </c>
      <c r="B947">
        <v>20051229</v>
      </c>
      <c r="C947">
        <v>20060110</v>
      </c>
      <c r="D947">
        <v>20060105</v>
      </c>
      <c r="E947">
        <v>13807</v>
      </c>
      <c r="F947">
        <v>8</v>
      </c>
      <c r="G947">
        <v>18</v>
      </c>
      <c r="H947">
        <v>3578.27</v>
      </c>
      <c r="I947">
        <v>2171.2941999999998</v>
      </c>
      <c r="J947" s="16">
        <v>38715</v>
      </c>
      <c r="K947">
        <v>64408.86</v>
      </c>
      <c r="L947">
        <v>39083.295599999998</v>
      </c>
      <c r="M947">
        <v>25325.564399999999</v>
      </c>
    </row>
    <row r="948" spans="1:13" x14ac:dyDescent="0.25">
      <c r="A948">
        <v>312</v>
      </c>
      <c r="B948">
        <v>20051206</v>
      </c>
      <c r="C948">
        <v>20051218</v>
      </c>
      <c r="D948">
        <v>20051213</v>
      </c>
      <c r="E948">
        <v>13808</v>
      </c>
      <c r="F948">
        <v>8</v>
      </c>
      <c r="G948">
        <v>16</v>
      </c>
      <c r="H948">
        <v>3578.27</v>
      </c>
      <c r="I948">
        <v>2171.2941999999998</v>
      </c>
      <c r="J948" s="16">
        <v>38692</v>
      </c>
      <c r="K948">
        <v>57252.32</v>
      </c>
      <c r="L948">
        <v>34740.707199999997</v>
      </c>
      <c r="M948">
        <v>22511.612799999999</v>
      </c>
    </row>
    <row r="949" spans="1:13" x14ac:dyDescent="0.25">
      <c r="A949">
        <v>312</v>
      </c>
      <c r="B949">
        <v>20051215</v>
      </c>
      <c r="C949">
        <v>20051227</v>
      </c>
      <c r="D949">
        <v>20051222</v>
      </c>
      <c r="E949">
        <v>13822</v>
      </c>
      <c r="F949">
        <v>8</v>
      </c>
      <c r="G949">
        <v>6</v>
      </c>
      <c r="H949">
        <v>3578.27</v>
      </c>
      <c r="I949">
        <v>2171.2941999999998</v>
      </c>
      <c r="J949" s="16">
        <v>38701</v>
      </c>
      <c r="K949">
        <v>21469.62</v>
      </c>
      <c r="L949">
        <v>13027.7652</v>
      </c>
      <c r="M949">
        <v>8441.8547999999992</v>
      </c>
    </row>
    <row r="950" spans="1:13" x14ac:dyDescent="0.25">
      <c r="A950">
        <v>314</v>
      </c>
      <c r="B950">
        <v>20051214</v>
      </c>
      <c r="C950">
        <v>20051226</v>
      </c>
      <c r="D950">
        <v>20051221</v>
      </c>
      <c r="E950">
        <v>13829</v>
      </c>
      <c r="F950">
        <v>8</v>
      </c>
      <c r="G950">
        <v>11</v>
      </c>
      <c r="H950">
        <v>3578.27</v>
      </c>
      <c r="I950">
        <v>2171.2941999999998</v>
      </c>
      <c r="J950" s="16">
        <v>38700</v>
      </c>
      <c r="K950">
        <v>39360.97</v>
      </c>
      <c r="L950">
        <v>23884.236199999999</v>
      </c>
      <c r="M950">
        <v>15476.7338</v>
      </c>
    </row>
    <row r="951" spans="1:13" x14ac:dyDescent="0.25">
      <c r="A951">
        <v>311</v>
      </c>
      <c r="B951">
        <v>20051202</v>
      </c>
      <c r="C951">
        <v>20051214</v>
      </c>
      <c r="D951">
        <v>20051209</v>
      </c>
      <c r="E951">
        <v>13836</v>
      </c>
      <c r="F951">
        <v>8</v>
      </c>
      <c r="G951">
        <v>6</v>
      </c>
      <c r="H951">
        <v>3578.27</v>
      </c>
      <c r="I951">
        <v>2171.2941999999998</v>
      </c>
      <c r="J951" s="16">
        <v>38688</v>
      </c>
      <c r="K951">
        <v>21469.62</v>
      </c>
      <c r="L951">
        <v>13027.7652</v>
      </c>
      <c r="M951">
        <v>8441.8547999999992</v>
      </c>
    </row>
    <row r="952" spans="1:13" x14ac:dyDescent="0.25">
      <c r="A952">
        <v>310</v>
      </c>
      <c r="B952">
        <v>20051216</v>
      </c>
      <c r="C952">
        <v>20051228</v>
      </c>
      <c r="D952">
        <v>20051223</v>
      </c>
      <c r="E952">
        <v>13842</v>
      </c>
      <c r="F952">
        <v>8</v>
      </c>
      <c r="G952">
        <v>18</v>
      </c>
      <c r="H952">
        <v>3578.27</v>
      </c>
      <c r="I952">
        <v>2171.2941999999998</v>
      </c>
      <c r="J952" s="16">
        <v>38702</v>
      </c>
      <c r="K952">
        <v>64408.86</v>
      </c>
      <c r="L952">
        <v>39083.295599999998</v>
      </c>
      <c r="M952">
        <v>25325.564399999999</v>
      </c>
    </row>
    <row r="953" spans="1:13" x14ac:dyDescent="0.25">
      <c r="A953">
        <v>312</v>
      </c>
      <c r="B953">
        <v>20051227</v>
      </c>
      <c r="C953">
        <v>20060108</v>
      </c>
      <c r="D953">
        <v>20060103</v>
      </c>
      <c r="E953">
        <v>13844</v>
      </c>
      <c r="F953">
        <v>8</v>
      </c>
      <c r="G953">
        <v>8</v>
      </c>
      <c r="H953">
        <v>3578.27</v>
      </c>
      <c r="I953">
        <v>2171.2941999999998</v>
      </c>
      <c r="J953" s="16">
        <v>38713</v>
      </c>
      <c r="K953">
        <v>28626.16</v>
      </c>
      <c r="L953">
        <v>17370.353599999999</v>
      </c>
      <c r="M953">
        <v>11255.806399999999</v>
      </c>
    </row>
    <row r="954" spans="1:13" x14ac:dyDescent="0.25">
      <c r="A954">
        <v>310</v>
      </c>
      <c r="B954">
        <v>20051228</v>
      </c>
      <c r="C954">
        <v>20060109</v>
      </c>
      <c r="D954">
        <v>20060104</v>
      </c>
      <c r="E954">
        <v>14137</v>
      </c>
      <c r="F954">
        <v>8</v>
      </c>
      <c r="G954">
        <v>5</v>
      </c>
      <c r="H954">
        <v>3578.27</v>
      </c>
      <c r="I954">
        <v>2171.2941999999998</v>
      </c>
      <c r="J954" s="16">
        <v>38714</v>
      </c>
      <c r="K954">
        <v>17891.349999999999</v>
      </c>
      <c r="L954">
        <v>10856.471</v>
      </c>
      <c r="M954">
        <v>7034.8789999999999</v>
      </c>
    </row>
    <row r="955" spans="1:13" x14ac:dyDescent="0.25">
      <c r="A955">
        <v>311</v>
      </c>
      <c r="B955">
        <v>20051206</v>
      </c>
      <c r="C955">
        <v>20051218</v>
      </c>
      <c r="D955">
        <v>20051213</v>
      </c>
      <c r="E955">
        <v>14138</v>
      </c>
      <c r="F955">
        <v>8</v>
      </c>
      <c r="G955">
        <v>12</v>
      </c>
      <c r="H955">
        <v>3578.27</v>
      </c>
      <c r="I955">
        <v>2171.2941999999998</v>
      </c>
      <c r="J955" s="16">
        <v>38692</v>
      </c>
      <c r="K955">
        <v>42939.24</v>
      </c>
      <c r="L955">
        <v>26055.5304</v>
      </c>
      <c r="M955">
        <v>16883.709599999998</v>
      </c>
    </row>
    <row r="956" spans="1:13" x14ac:dyDescent="0.25">
      <c r="A956">
        <v>311</v>
      </c>
      <c r="B956">
        <v>20051231</v>
      </c>
      <c r="C956">
        <v>20060112</v>
      </c>
      <c r="D956">
        <v>20060107</v>
      </c>
      <c r="E956">
        <v>14139</v>
      </c>
      <c r="F956">
        <v>8</v>
      </c>
      <c r="G956">
        <v>20</v>
      </c>
      <c r="H956">
        <v>3578.27</v>
      </c>
      <c r="I956">
        <v>2171.2941999999998</v>
      </c>
      <c r="J956" s="16">
        <v>38717</v>
      </c>
      <c r="K956">
        <v>71565.399999999994</v>
      </c>
      <c r="L956">
        <v>43425.883999999998</v>
      </c>
      <c r="M956">
        <v>28139.516</v>
      </c>
    </row>
    <row r="957" spans="1:13" x14ac:dyDescent="0.25">
      <c r="A957">
        <v>310</v>
      </c>
      <c r="B957">
        <v>20051207</v>
      </c>
      <c r="C957">
        <v>20051219</v>
      </c>
      <c r="D957">
        <v>20051214</v>
      </c>
      <c r="E957">
        <v>14140</v>
      </c>
      <c r="F957">
        <v>8</v>
      </c>
      <c r="G957">
        <v>14</v>
      </c>
      <c r="H957">
        <v>3578.27</v>
      </c>
      <c r="I957">
        <v>2171.2941999999998</v>
      </c>
      <c r="J957" s="16">
        <v>38693</v>
      </c>
      <c r="K957">
        <v>50095.78</v>
      </c>
      <c r="L957">
        <v>30398.1188</v>
      </c>
      <c r="M957">
        <v>19697.661199999999</v>
      </c>
    </row>
    <row r="958" spans="1:13" x14ac:dyDescent="0.25">
      <c r="A958">
        <v>311</v>
      </c>
      <c r="B958">
        <v>20050714</v>
      </c>
      <c r="C958">
        <v>20050726</v>
      </c>
      <c r="D958">
        <v>20050721</v>
      </c>
      <c r="E958">
        <v>11591</v>
      </c>
      <c r="F958">
        <v>7</v>
      </c>
      <c r="G958">
        <v>5</v>
      </c>
      <c r="H958">
        <v>3578.27</v>
      </c>
      <c r="I958">
        <v>2171.2941999999998</v>
      </c>
      <c r="J958" s="16">
        <v>38547</v>
      </c>
      <c r="K958">
        <v>17891.349999999999</v>
      </c>
      <c r="L958">
        <v>10856.471</v>
      </c>
      <c r="M958">
        <v>7034.8789999999999</v>
      </c>
    </row>
    <row r="959" spans="1:13" x14ac:dyDescent="0.25">
      <c r="A959">
        <v>313</v>
      </c>
      <c r="B959">
        <v>20050714</v>
      </c>
      <c r="C959">
        <v>20050726</v>
      </c>
      <c r="D959">
        <v>20050721</v>
      </c>
      <c r="E959">
        <v>11592</v>
      </c>
      <c r="F959">
        <v>7</v>
      </c>
      <c r="G959">
        <v>15</v>
      </c>
      <c r="H959">
        <v>3578.27</v>
      </c>
      <c r="I959">
        <v>2171.2941999999998</v>
      </c>
      <c r="J959" s="16">
        <v>38547</v>
      </c>
      <c r="K959">
        <v>53674.05</v>
      </c>
      <c r="L959">
        <v>32569.413</v>
      </c>
      <c r="M959">
        <v>21104.636999999999</v>
      </c>
    </row>
    <row r="960" spans="1:13" x14ac:dyDescent="0.25">
      <c r="A960">
        <v>312</v>
      </c>
      <c r="B960">
        <v>20050724</v>
      </c>
      <c r="C960">
        <v>20050805</v>
      </c>
      <c r="D960">
        <v>20050731</v>
      </c>
      <c r="E960">
        <v>11593</v>
      </c>
      <c r="F960">
        <v>7</v>
      </c>
      <c r="G960">
        <v>6</v>
      </c>
      <c r="H960">
        <v>3578.27</v>
      </c>
      <c r="I960">
        <v>2171.2941999999998</v>
      </c>
      <c r="J960" s="16">
        <v>38557</v>
      </c>
      <c r="K960">
        <v>21469.62</v>
      </c>
      <c r="L960">
        <v>13027.7652</v>
      </c>
      <c r="M960">
        <v>8441.8547999999992</v>
      </c>
    </row>
    <row r="961" spans="1:13" x14ac:dyDescent="0.25">
      <c r="A961">
        <v>311</v>
      </c>
      <c r="B961">
        <v>20050721</v>
      </c>
      <c r="C961">
        <v>20050802</v>
      </c>
      <c r="D961">
        <v>20050728</v>
      </c>
      <c r="E961">
        <v>11599</v>
      </c>
      <c r="F961">
        <v>7</v>
      </c>
      <c r="G961">
        <v>18</v>
      </c>
      <c r="H961">
        <v>3578.27</v>
      </c>
      <c r="I961">
        <v>2171.2941999999998</v>
      </c>
      <c r="J961" s="16">
        <v>38554</v>
      </c>
      <c r="K961">
        <v>64408.86</v>
      </c>
      <c r="L961">
        <v>39083.295599999998</v>
      </c>
      <c r="M961">
        <v>25325.564399999999</v>
      </c>
    </row>
    <row r="962" spans="1:13" x14ac:dyDescent="0.25">
      <c r="A962">
        <v>311</v>
      </c>
      <c r="B962">
        <v>20050722</v>
      </c>
      <c r="C962">
        <v>20050803</v>
      </c>
      <c r="D962">
        <v>20050729</v>
      </c>
      <c r="E962">
        <v>11601</v>
      </c>
      <c r="F962">
        <v>7</v>
      </c>
      <c r="G962">
        <v>8</v>
      </c>
      <c r="H962">
        <v>3578.27</v>
      </c>
      <c r="I962">
        <v>2171.2941999999998</v>
      </c>
      <c r="J962" s="16">
        <v>38555</v>
      </c>
      <c r="K962">
        <v>28626.16</v>
      </c>
      <c r="L962">
        <v>17370.353599999999</v>
      </c>
      <c r="M962">
        <v>11255.806399999999</v>
      </c>
    </row>
    <row r="963" spans="1:13" x14ac:dyDescent="0.25">
      <c r="A963">
        <v>312</v>
      </c>
      <c r="B963">
        <v>20050711</v>
      </c>
      <c r="C963">
        <v>20050723</v>
      </c>
      <c r="D963">
        <v>20050718</v>
      </c>
      <c r="E963">
        <v>11606</v>
      </c>
      <c r="F963">
        <v>7</v>
      </c>
      <c r="G963">
        <v>8</v>
      </c>
      <c r="H963">
        <v>3578.27</v>
      </c>
      <c r="I963">
        <v>2171.2941999999998</v>
      </c>
      <c r="J963" s="16">
        <v>38544</v>
      </c>
      <c r="K963">
        <v>28626.16</v>
      </c>
      <c r="L963">
        <v>17370.353599999999</v>
      </c>
      <c r="M963">
        <v>11255.806399999999</v>
      </c>
    </row>
    <row r="964" spans="1:13" x14ac:dyDescent="0.25">
      <c r="A964">
        <v>311</v>
      </c>
      <c r="B964">
        <v>20050722</v>
      </c>
      <c r="C964">
        <v>20050803</v>
      </c>
      <c r="D964">
        <v>20050729</v>
      </c>
      <c r="E964">
        <v>11607</v>
      </c>
      <c r="F964">
        <v>7</v>
      </c>
      <c r="G964">
        <v>2</v>
      </c>
      <c r="H964">
        <v>3578.27</v>
      </c>
      <c r="I964">
        <v>2171.2941999999998</v>
      </c>
      <c r="J964" s="16">
        <v>38555</v>
      </c>
      <c r="K964">
        <v>7156.54</v>
      </c>
      <c r="L964">
        <v>4342.5883999999996</v>
      </c>
      <c r="M964">
        <v>2813.9515999999999</v>
      </c>
    </row>
    <row r="965" spans="1:13" x14ac:dyDescent="0.25">
      <c r="A965">
        <v>312</v>
      </c>
      <c r="B965">
        <v>20050726</v>
      </c>
      <c r="C965">
        <v>20050807</v>
      </c>
      <c r="D965">
        <v>20050802</v>
      </c>
      <c r="E965">
        <v>11611</v>
      </c>
      <c r="F965">
        <v>7</v>
      </c>
      <c r="G965">
        <v>19</v>
      </c>
      <c r="H965">
        <v>3578.27</v>
      </c>
      <c r="I965">
        <v>2171.2941999999998</v>
      </c>
      <c r="J965" s="16">
        <v>38559</v>
      </c>
      <c r="K965">
        <v>67987.13</v>
      </c>
      <c r="L965">
        <v>41254.589800000002</v>
      </c>
      <c r="M965">
        <v>26732.540199999999</v>
      </c>
    </row>
    <row r="966" spans="1:13" x14ac:dyDescent="0.25">
      <c r="A966">
        <v>314</v>
      </c>
      <c r="B966">
        <v>20050801</v>
      </c>
      <c r="C966">
        <v>20050813</v>
      </c>
      <c r="D966">
        <v>20050808</v>
      </c>
      <c r="E966">
        <v>12124</v>
      </c>
      <c r="F966">
        <v>7</v>
      </c>
      <c r="G966">
        <v>7</v>
      </c>
      <c r="H966">
        <v>3578.27</v>
      </c>
      <c r="I966">
        <v>2171.2941999999998</v>
      </c>
      <c r="J966" s="16">
        <v>38565</v>
      </c>
      <c r="K966">
        <v>25047.89</v>
      </c>
      <c r="L966">
        <v>15199.0594</v>
      </c>
      <c r="M966">
        <v>9848.8305999999993</v>
      </c>
    </row>
    <row r="967" spans="1:13" x14ac:dyDescent="0.25">
      <c r="A967">
        <v>311</v>
      </c>
      <c r="B967">
        <v>20050824</v>
      </c>
      <c r="C967">
        <v>20050905</v>
      </c>
      <c r="D967">
        <v>20050831</v>
      </c>
      <c r="E967">
        <v>12131</v>
      </c>
      <c r="F967">
        <v>7</v>
      </c>
      <c r="G967">
        <v>18</v>
      </c>
      <c r="H967">
        <v>3578.27</v>
      </c>
      <c r="I967">
        <v>2171.2941999999998</v>
      </c>
      <c r="J967" s="16">
        <v>38588</v>
      </c>
      <c r="K967">
        <v>64408.86</v>
      </c>
      <c r="L967">
        <v>39083.295599999998</v>
      </c>
      <c r="M967">
        <v>25325.564399999999</v>
      </c>
    </row>
    <row r="968" spans="1:13" x14ac:dyDescent="0.25">
      <c r="A968">
        <v>310</v>
      </c>
      <c r="B968">
        <v>20050802</v>
      </c>
      <c r="C968">
        <v>20050814</v>
      </c>
      <c r="D968">
        <v>20050809</v>
      </c>
      <c r="E968">
        <v>12132</v>
      </c>
      <c r="F968">
        <v>7</v>
      </c>
      <c r="G968">
        <v>8</v>
      </c>
      <c r="H968">
        <v>3578.27</v>
      </c>
      <c r="I968">
        <v>2171.2941999999998</v>
      </c>
      <c r="J968" s="16">
        <v>38566</v>
      </c>
      <c r="K968">
        <v>28626.16</v>
      </c>
      <c r="L968">
        <v>17370.353599999999</v>
      </c>
      <c r="M968">
        <v>11255.806399999999</v>
      </c>
    </row>
    <row r="969" spans="1:13" x14ac:dyDescent="0.25">
      <c r="A969">
        <v>313</v>
      </c>
      <c r="B969">
        <v>20050907</v>
      </c>
      <c r="C969">
        <v>20050919</v>
      </c>
      <c r="D969">
        <v>20050914</v>
      </c>
      <c r="E969">
        <v>12211</v>
      </c>
      <c r="F969">
        <v>7</v>
      </c>
      <c r="G969">
        <v>5</v>
      </c>
      <c r="H969">
        <v>3578.27</v>
      </c>
      <c r="I969">
        <v>2171.2941999999998</v>
      </c>
      <c r="J969" s="16">
        <v>38602</v>
      </c>
      <c r="K969">
        <v>17891.349999999999</v>
      </c>
      <c r="L969">
        <v>10856.471</v>
      </c>
      <c r="M969">
        <v>7034.8789999999999</v>
      </c>
    </row>
    <row r="970" spans="1:13" x14ac:dyDescent="0.25">
      <c r="A970">
        <v>313</v>
      </c>
      <c r="B970">
        <v>20050927</v>
      </c>
      <c r="C970">
        <v>20051009</v>
      </c>
      <c r="D970">
        <v>20051004</v>
      </c>
      <c r="E970">
        <v>12212</v>
      </c>
      <c r="F970">
        <v>7</v>
      </c>
      <c r="G970">
        <v>2</v>
      </c>
      <c r="H970">
        <v>3578.27</v>
      </c>
      <c r="I970">
        <v>2171.2941999999998</v>
      </c>
      <c r="J970" s="16">
        <v>38622</v>
      </c>
      <c r="K970">
        <v>7156.54</v>
      </c>
      <c r="L970">
        <v>4342.5883999999996</v>
      </c>
      <c r="M970">
        <v>2813.9515999999999</v>
      </c>
    </row>
    <row r="971" spans="1:13" x14ac:dyDescent="0.25">
      <c r="A971">
        <v>311</v>
      </c>
      <c r="B971">
        <v>20050923</v>
      </c>
      <c r="C971">
        <v>20051005</v>
      </c>
      <c r="D971">
        <v>20050930</v>
      </c>
      <c r="E971">
        <v>12217</v>
      </c>
      <c r="F971">
        <v>7</v>
      </c>
      <c r="G971">
        <v>6</v>
      </c>
      <c r="H971">
        <v>3578.27</v>
      </c>
      <c r="I971">
        <v>2171.2941999999998</v>
      </c>
      <c r="J971" s="16">
        <v>38618</v>
      </c>
      <c r="K971">
        <v>21469.62</v>
      </c>
      <c r="L971">
        <v>13027.7652</v>
      </c>
      <c r="M971">
        <v>8441.8547999999992</v>
      </c>
    </row>
    <row r="972" spans="1:13" x14ac:dyDescent="0.25">
      <c r="A972">
        <v>312</v>
      </c>
      <c r="B972">
        <v>20050924</v>
      </c>
      <c r="C972">
        <v>20051006</v>
      </c>
      <c r="D972">
        <v>20051001</v>
      </c>
      <c r="E972">
        <v>12219</v>
      </c>
      <c r="F972">
        <v>7</v>
      </c>
      <c r="G972">
        <v>7</v>
      </c>
      <c r="H972">
        <v>3578.27</v>
      </c>
      <c r="I972">
        <v>2171.2941999999998</v>
      </c>
      <c r="J972" s="16">
        <v>38619</v>
      </c>
      <c r="K972">
        <v>25047.89</v>
      </c>
      <c r="L972">
        <v>15199.0594</v>
      </c>
      <c r="M972">
        <v>9848.8305999999993</v>
      </c>
    </row>
    <row r="973" spans="1:13" x14ac:dyDescent="0.25">
      <c r="A973">
        <v>314</v>
      </c>
      <c r="B973">
        <v>20050909</v>
      </c>
      <c r="C973">
        <v>20050921</v>
      </c>
      <c r="D973">
        <v>20050916</v>
      </c>
      <c r="E973">
        <v>12220</v>
      </c>
      <c r="F973">
        <v>7</v>
      </c>
      <c r="G973">
        <v>2</v>
      </c>
      <c r="H973">
        <v>3578.27</v>
      </c>
      <c r="I973">
        <v>2171.2941999999998</v>
      </c>
      <c r="J973" s="16">
        <v>38604</v>
      </c>
      <c r="K973">
        <v>7156.54</v>
      </c>
      <c r="L973">
        <v>4342.5883999999996</v>
      </c>
      <c r="M973">
        <v>2813.9515999999999</v>
      </c>
    </row>
    <row r="974" spans="1:13" x14ac:dyDescent="0.25">
      <c r="A974">
        <v>311</v>
      </c>
      <c r="B974">
        <v>20050902</v>
      </c>
      <c r="C974">
        <v>20050914</v>
      </c>
      <c r="D974">
        <v>20050909</v>
      </c>
      <c r="E974">
        <v>12221</v>
      </c>
      <c r="F974">
        <v>7</v>
      </c>
      <c r="G974">
        <v>5</v>
      </c>
      <c r="H974">
        <v>3578.27</v>
      </c>
      <c r="I974">
        <v>2171.2941999999998</v>
      </c>
      <c r="J974" s="16">
        <v>38597</v>
      </c>
      <c r="K974">
        <v>17891.349999999999</v>
      </c>
      <c r="L974">
        <v>10856.471</v>
      </c>
      <c r="M974">
        <v>7034.8789999999999</v>
      </c>
    </row>
    <row r="975" spans="1:13" x14ac:dyDescent="0.25">
      <c r="A975">
        <v>313</v>
      </c>
      <c r="B975">
        <v>20050916</v>
      </c>
      <c r="C975">
        <v>20050928</v>
      </c>
      <c r="D975">
        <v>20050923</v>
      </c>
      <c r="E975">
        <v>12254</v>
      </c>
      <c r="F975">
        <v>7</v>
      </c>
      <c r="G975">
        <v>7</v>
      </c>
      <c r="H975">
        <v>3578.27</v>
      </c>
      <c r="I975">
        <v>2171.2941999999998</v>
      </c>
      <c r="J975" s="16">
        <v>38611</v>
      </c>
      <c r="K975">
        <v>25047.89</v>
      </c>
      <c r="L975">
        <v>15199.0594</v>
      </c>
      <c r="M975">
        <v>9848.8305999999993</v>
      </c>
    </row>
    <row r="976" spans="1:13" x14ac:dyDescent="0.25">
      <c r="A976">
        <v>313</v>
      </c>
      <c r="B976">
        <v>20050921</v>
      </c>
      <c r="C976">
        <v>20051003</v>
      </c>
      <c r="D976">
        <v>20050928</v>
      </c>
      <c r="E976">
        <v>12255</v>
      </c>
      <c r="F976">
        <v>7</v>
      </c>
      <c r="G976">
        <v>1</v>
      </c>
      <c r="H976">
        <v>3578.27</v>
      </c>
      <c r="I976">
        <v>2171.2941999999998</v>
      </c>
      <c r="J976" s="16">
        <v>38616</v>
      </c>
      <c r="K976">
        <v>3578.27</v>
      </c>
      <c r="L976">
        <v>2171.2941999999998</v>
      </c>
      <c r="M976">
        <v>1406.9757999999999</v>
      </c>
    </row>
    <row r="977" spans="1:13" x14ac:dyDescent="0.25">
      <c r="A977">
        <v>311</v>
      </c>
      <c r="B977">
        <v>20050930</v>
      </c>
      <c r="C977">
        <v>20051012</v>
      </c>
      <c r="D977">
        <v>20051007</v>
      </c>
      <c r="E977">
        <v>12256</v>
      </c>
      <c r="F977">
        <v>7</v>
      </c>
      <c r="G977">
        <v>8</v>
      </c>
      <c r="H977">
        <v>3578.27</v>
      </c>
      <c r="I977">
        <v>2171.2941999999998</v>
      </c>
      <c r="J977" s="16">
        <v>38625</v>
      </c>
      <c r="K977">
        <v>28626.16</v>
      </c>
      <c r="L977">
        <v>17370.353599999999</v>
      </c>
      <c r="M977">
        <v>11255.806399999999</v>
      </c>
    </row>
    <row r="978" spans="1:13" x14ac:dyDescent="0.25">
      <c r="A978">
        <v>312</v>
      </c>
      <c r="B978">
        <v>20051023</v>
      </c>
      <c r="C978">
        <v>20051104</v>
      </c>
      <c r="D978">
        <v>20051030</v>
      </c>
      <c r="E978">
        <v>12261</v>
      </c>
      <c r="F978">
        <v>7</v>
      </c>
      <c r="G978">
        <v>2</v>
      </c>
      <c r="H978">
        <v>3578.27</v>
      </c>
      <c r="I978">
        <v>2171.2941999999998</v>
      </c>
      <c r="J978" s="16">
        <v>38648</v>
      </c>
      <c r="K978">
        <v>7156.54</v>
      </c>
      <c r="L978">
        <v>4342.5883999999996</v>
      </c>
      <c r="M978">
        <v>2813.9515999999999</v>
      </c>
    </row>
    <row r="979" spans="1:13" x14ac:dyDescent="0.25">
      <c r="A979">
        <v>312</v>
      </c>
      <c r="B979">
        <v>20051027</v>
      </c>
      <c r="C979">
        <v>20051108</v>
      </c>
      <c r="D979">
        <v>20051103</v>
      </c>
      <c r="E979">
        <v>12265</v>
      </c>
      <c r="F979">
        <v>7</v>
      </c>
      <c r="G979">
        <v>15</v>
      </c>
      <c r="H979">
        <v>3578.27</v>
      </c>
      <c r="I979">
        <v>2171.2941999999998</v>
      </c>
      <c r="J979" s="16">
        <v>38652</v>
      </c>
      <c r="K979">
        <v>53674.05</v>
      </c>
      <c r="L979">
        <v>32569.413</v>
      </c>
      <c r="M979">
        <v>21104.636999999999</v>
      </c>
    </row>
    <row r="980" spans="1:13" x14ac:dyDescent="0.25">
      <c r="A980">
        <v>311</v>
      </c>
      <c r="B980">
        <v>20051002</v>
      </c>
      <c r="C980">
        <v>20051014</v>
      </c>
      <c r="D980">
        <v>20051009</v>
      </c>
      <c r="E980">
        <v>12267</v>
      </c>
      <c r="F980">
        <v>7</v>
      </c>
      <c r="G980">
        <v>6</v>
      </c>
      <c r="H980">
        <v>3578.27</v>
      </c>
      <c r="I980">
        <v>2171.2941999999998</v>
      </c>
      <c r="J980" s="16">
        <v>38627</v>
      </c>
      <c r="K980">
        <v>21469.62</v>
      </c>
      <c r="L980">
        <v>13027.7652</v>
      </c>
      <c r="M980">
        <v>8441.8547999999992</v>
      </c>
    </row>
    <row r="981" spans="1:13" x14ac:dyDescent="0.25">
      <c r="A981">
        <v>311</v>
      </c>
      <c r="B981">
        <v>20051113</v>
      </c>
      <c r="C981">
        <v>20051125</v>
      </c>
      <c r="D981">
        <v>20051120</v>
      </c>
      <c r="E981">
        <v>12279</v>
      </c>
      <c r="F981">
        <v>7</v>
      </c>
      <c r="G981">
        <v>18</v>
      </c>
      <c r="H981">
        <v>3578.27</v>
      </c>
      <c r="I981">
        <v>2171.2941999999998</v>
      </c>
      <c r="J981" s="16">
        <v>38669</v>
      </c>
      <c r="K981">
        <v>64408.86</v>
      </c>
      <c r="L981">
        <v>39083.295599999998</v>
      </c>
      <c r="M981">
        <v>25325.564399999999</v>
      </c>
    </row>
    <row r="982" spans="1:13" x14ac:dyDescent="0.25">
      <c r="A982">
        <v>314</v>
      </c>
      <c r="B982">
        <v>20051113</v>
      </c>
      <c r="C982">
        <v>20051125</v>
      </c>
      <c r="D982">
        <v>20051120</v>
      </c>
      <c r="E982">
        <v>12280</v>
      </c>
      <c r="F982">
        <v>7</v>
      </c>
      <c r="G982">
        <v>1</v>
      </c>
      <c r="H982">
        <v>3578.27</v>
      </c>
      <c r="I982">
        <v>2171.2941999999998</v>
      </c>
      <c r="J982" s="16">
        <v>38669</v>
      </c>
      <c r="K982">
        <v>3578.27</v>
      </c>
      <c r="L982">
        <v>2171.2941999999998</v>
      </c>
      <c r="M982">
        <v>1406.9757999999999</v>
      </c>
    </row>
    <row r="983" spans="1:13" x14ac:dyDescent="0.25">
      <c r="A983">
        <v>313</v>
      </c>
      <c r="B983">
        <v>20051130</v>
      </c>
      <c r="C983">
        <v>20051212</v>
      </c>
      <c r="D983">
        <v>20051207</v>
      </c>
      <c r="E983">
        <v>12285</v>
      </c>
      <c r="F983">
        <v>7</v>
      </c>
      <c r="G983">
        <v>15</v>
      </c>
      <c r="H983">
        <v>3578.27</v>
      </c>
      <c r="I983">
        <v>2171.2941999999998</v>
      </c>
      <c r="J983" s="16">
        <v>38686</v>
      </c>
      <c r="K983">
        <v>53674.05</v>
      </c>
      <c r="L983">
        <v>32569.413</v>
      </c>
      <c r="M983">
        <v>21104.636999999999</v>
      </c>
    </row>
    <row r="984" spans="1:13" x14ac:dyDescent="0.25">
      <c r="A984">
        <v>310</v>
      </c>
      <c r="B984">
        <v>20051106</v>
      </c>
      <c r="C984">
        <v>20051118</v>
      </c>
      <c r="D984">
        <v>20051113</v>
      </c>
      <c r="E984">
        <v>12290</v>
      </c>
      <c r="F984">
        <v>7</v>
      </c>
      <c r="G984">
        <v>3</v>
      </c>
      <c r="H984">
        <v>3578.27</v>
      </c>
      <c r="I984">
        <v>2171.2941999999998</v>
      </c>
      <c r="J984" s="16">
        <v>38662</v>
      </c>
      <c r="K984">
        <v>10734.81</v>
      </c>
      <c r="L984">
        <v>6513.8825999999999</v>
      </c>
      <c r="M984">
        <v>4220.9273999999996</v>
      </c>
    </row>
    <row r="985" spans="1:13" x14ac:dyDescent="0.25">
      <c r="A985">
        <v>312</v>
      </c>
      <c r="B985">
        <v>20051119</v>
      </c>
      <c r="C985">
        <v>20051201</v>
      </c>
      <c r="D985">
        <v>20051126</v>
      </c>
      <c r="E985">
        <v>12296</v>
      </c>
      <c r="F985">
        <v>7</v>
      </c>
      <c r="G985">
        <v>5</v>
      </c>
      <c r="H985">
        <v>3578.27</v>
      </c>
      <c r="I985">
        <v>2171.2941999999998</v>
      </c>
      <c r="J985" s="16">
        <v>38675</v>
      </c>
      <c r="K985">
        <v>17891.349999999999</v>
      </c>
      <c r="L985">
        <v>10856.471</v>
      </c>
      <c r="M985">
        <v>7034.8789999999999</v>
      </c>
    </row>
    <row r="986" spans="1:13" x14ac:dyDescent="0.25">
      <c r="A986">
        <v>311</v>
      </c>
      <c r="B986">
        <v>20051124</v>
      </c>
      <c r="C986">
        <v>20051206</v>
      </c>
      <c r="D986">
        <v>20051201</v>
      </c>
      <c r="E986">
        <v>12300</v>
      </c>
      <c r="F986">
        <v>7</v>
      </c>
      <c r="G986">
        <v>18</v>
      </c>
      <c r="H986">
        <v>3578.27</v>
      </c>
      <c r="I986">
        <v>2171.2941999999998</v>
      </c>
      <c r="J986" s="16">
        <v>38680</v>
      </c>
      <c r="K986">
        <v>64408.86</v>
      </c>
      <c r="L986">
        <v>39083.295599999998</v>
      </c>
      <c r="M986">
        <v>25325.564399999999</v>
      </c>
    </row>
    <row r="987" spans="1:13" x14ac:dyDescent="0.25">
      <c r="A987">
        <v>312</v>
      </c>
      <c r="B987">
        <v>20051110</v>
      </c>
      <c r="C987">
        <v>20051122</v>
      </c>
      <c r="D987">
        <v>20051117</v>
      </c>
      <c r="E987">
        <v>12301</v>
      </c>
      <c r="F987">
        <v>7</v>
      </c>
      <c r="G987">
        <v>11</v>
      </c>
      <c r="H987">
        <v>3578.27</v>
      </c>
      <c r="I987">
        <v>2171.2941999999998</v>
      </c>
      <c r="J987" s="16">
        <v>38666</v>
      </c>
      <c r="K987">
        <v>39360.97</v>
      </c>
      <c r="L987">
        <v>23884.236199999999</v>
      </c>
      <c r="M987">
        <v>15476.7338</v>
      </c>
    </row>
    <row r="988" spans="1:13" x14ac:dyDescent="0.25">
      <c r="A988">
        <v>310</v>
      </c>
      <c r="B988">
        <v>20051129</v>
      </c>
      <c r="C988">
        <v>20051211</v>
      </c>
      <c r="D988">
        <v>20051206</v>
      </c>
      <c r="E988">
        <v>12307</v>
      </c>
      <c r="F988">
        <v>7</v>
      </c>
      <c r="G988">
        <v>7</v>
      </c>
      <c r="H988">
        <v>3578.27</v>
      </c>
      <c r="I988">
        <v>2171.2941999999998</v>
      </c>
      <c r="J988" s="16">
        <v>38685</v>
      </c>
      <c r="K988">
        <v>25047.89</v>
      </c>
      <c r="L988">
        <v>15199.0594</v>
      </c>
      <c r="M988">
        <v>9848.8305999999993</v>
      </c>
    </row>
    <row r="989" spans="1:13" x14ac:dyDescent="0.25">
      <c r="A989">
        <v>314</v>
      </c>
      <c r="B989">
        <v>20051204</v>
      </c>
      <c r="C989">
        <v>20051216</v>
      </c>
      <c r="D989">
        <v>20051211</v>
      </c>
      <c r="E989">
        <v>12308</v>
      </c>
      <c r="F989">
        <v>7</v>
      </c>
      <c r="G989">
        <v>8</v>
      </c>
      <c r="H989">
        <v>3578.27</v>
      </c>
      <c r="I989">
        <v>2171.2941999999998</v>
      </c>
      <c r="J989" s="16">
        <v>38690</v>
      </c>
      <c r="K989">
        <v>28626.16</v>
      </c>
      <c r="L989">
        <v>17370.353599999999</v>
      </c>
      <c r="M989">
        <v>11255.806399999999</v>
      </c>
    </row>
    <row r="990" spans="1:13" x14ac:dyDescent="0.25">
      <c r="A990">
        <v>312</v>
      </c>
      <c r="B990">
        <v>20051203</v>
      </c>
      <c r="C990">
        <v>20051215</v>
      </c>
      <c r="D990">
        <v>20051210</v>
      </c>
      <c r="E990">
        <v>12321</v>
      </c>
      <c r="F990">
        <v>7</v>
      </c>
      <c r="G990">
        <v>3</v>
      </c>
      <c r="H990">
        <v>3578.27</v>
      </c>
      <c r="I990">
        <v>2171.2941999999998</v>
      </c>
      <c r="J990" s="16">
        <v>38689</v>
      </c>
      <c r="K990">
        <v>10734.81</v>
      </c>
      <c r="L990">
        <v>6513.8825999999999</v>
      </c>
      <c r="M990">
        <v>4220.9273999999996</v>
      </c>
    </row>
    <row r="991" spans="1:13" x14ac:dyDescent="0.25">
      <c r="A991">
        <v>314</v>
      </c>
      <c r="B991">
        <v>20051225</v>
      </c>
      <c r="C991">
        <v>20060106</v>
      </c>
      <c r="D991">
        <v>20060101</v>
      </c>
      <c r="E991">
        <v>12323</v>
      </c>
      <c r="F991">
        <v>7</v>
      </c>
      <c r="G991">
        <v>19</v>
      </c>
      <c r="H991">
        <v>3578.27</v>
      </c>
      <c r="I991">
        <v>2171.2941999999998</v>
      </c>
      <c r="J991" s="16">
        <v>38711</v>
      </c>
      <c r="K991">
        <v>67987.13</v>
      </c>
      <c r="L991">
        <v>41254.589800000002</v>
      </c>
      <c r="M991">
        <v>26732.540199999999</v>
      </c>
    </row>
    <row r="992" spans="1:13" x14ac:dyDescent="0.25">
      <c r="A992">
        <v>313</v>
      </c>
      <c r="B992">
        <v>20051214</v>
      </c>
      <c r="C992">
        <v>20051226</v>
      </c>
      <c r="D992">
        <v>20051221</v>
      </c>
      <c r="E992">
        <v>12332</v>
      </c>
      <c r="F992">
        <v>7</v>
      </c>
      <c r="G992">
        <v>11</v>
      </c>
      <c r="H992">
        <v>3578.27</v>
      </c>
      <c r="I992">
        <v>2171.2941999999998</v>
      </c>
      <c r="J992" s="16">
        <v>38700</v>
      </c>
      <c r="K992">
        <v>39360.97</v>
      </c>
      <c r="L992">
        <v>23884.236199999999</v>
      </c>
      <c r="M992">
        <v>15476.7338</v>
      </c>
    </row>
    <row r="993" spans="1:13" x14ac:dyDescent="0.25">
      <c r="A993">
        <v>312</v>
      </c>
      <c r="B993">
        <v>20051219</v>
      </c>
      <c r="C993">
        <v>20051231</v>
      </c>
      <c r="D993">
        <v>20051226</v>
      </c>
      <c r="E993">
        <v>12333</v>
      </c>
      <c r="F993">
        <v>7</v>
      </c>
      <c r="G993">
        <v>8</v>
      </c>
      <c r="H993">
        <v>3578.27</v>
      </c>
      <c r="I993">
        <v>2171.2941999999998</v>
      </c>
      <c r="J993" s="16">
        <v>38705</v>
      </c>
      <c r="K993">
        <v>28626.16</v>
      </c>
      <c r="L993">
        <v>17370.353599999999</v>
      </c>
      <c r="M993">
        <v>11255.806399999999</v>
      </c>
    </row>
    <row r="994" spans="1:13" x14ac:dyDescent="0.25">
      <c r="A994">
        <v>312</v>
      </c>
      <c r="B994">
        <v>20051228</v>
      </c>
      <c r="C994">
        <v>20060109</v>
      </c>
      <c r="D994">
        <v>20060104</v>
      </c>
      <c r="E994">
        <v>12373</v>
      </c>
      <c r="F994">
        <v>7</v>
      </c>
      <c r="G994">
        <v>2</v>
      </c>
      <c r="H994">
        <v>3578.27</v>
      </c>
      <c r="I994">
        <v>2171.2941999999998</v>
      </c>
      <c r="J994" s="16">
        <v>38714</v>
      </c>
      <c r="K994">
        <v>7156.54</v>
      </c>
      <c r="L994">
        <v>4342.5883999999996</v>
      </c>
      <c r="M994">
        <v>2813.9515999999999</v>
      </c>
    </row>
    <row r="995" spans="1:13" x14ac:dyDescent="0.25">
      <c r="A995">
        <v>310</v>
      </c>
      <c r="B995">
        <v>20051201</v>
      </c>
      <c r="C995">
        <v>20051213</v>
      </c>
      <c r="D995">
        <v>20051208</v>
      </c>
      <c r="E995">
        <v>12383</v>
      </c>
      <c r="F995">
        <v>7</v>
      </c>
      <c r="G995">
        <v>15</v>
      </c>
      <c r="H995">
        <v>3578.27</v>
      </c>
      <c r="I995">
        <v>2171.2941999999998</v>
      </c>
      <c r="J995" s="16">
        <v>38687</v>
      </c>
      <c r="K995">
        <v>53674.05</v>
      </c>
      <c r="L995">
        <v>32569.413</v>
      </c>
      <c r="M995">
        <v>21104.636999999999</v>
      </c>
    </row>
    <row r="996" spans="1:13" x14ac:dyDescent="0.25">
      <c r="A996">
        <v>312</v>
      </c>
      <c r="B996">
        <v>20051220</v>
      </c>
      <c r="C996">
        <v>20060101</v>
      </c>
      <c r="D996">
        <v>20051227</v>
      </c>
      <c r="E996">
        <v>12395</v>
      </c>
      <c r="F996">
        <v>7</v>
      </c>
      <c r="G996">
        <v>4</v>
      </c>
      <c r="H996">
        <v>3578.27</v>
      </c>
      <c r="I996">
        <v>2171.2941999999998</v>
      </c>
      <c r="J996" s="16">
        <v>38706</v>
      </c>
      <c r="K996">
        <v>14313.08</v>
      </c>
      <c r="L996">
        <v>8685.1767999999993</v>
      </c>
      <c r="M996">
        <v>5627.9031999999997</v>
      </c>
    </row>
    <row r="997" spans="1:13" x14ac:dyDescent="0.25">
      <c r="A997">
        <v>312</v>
      </c>
      <c r="B997">
        <v>20051218</v>
      </c>
      <c r="C997">
        <v>20051230</v>
      </c>
      <c r="D997">
        <v>20051225</v>
      </c>
      <c r="E997">
        <v>12398</v>
      </c>
      <c r="F997">
        <v>7</v>
      </c>
      <c r="G997">
        <v>7</v>
      </c>
      <c r="H997">
        <v>3578.27</v>
      </c>
      <c r="I997">
        <v>2171.2941999999998</v>
      </c>
      <c r="J997" s="16">
        <v>38704</v>
      </c>
      <c r="K997">
        <v>25047.89</v>
      </c>
      <c r="L997">
        <v>15199.0594</v>
      </c>
      <c r="M997">
        <v>9848.8305999999993</v>
      </c>
    </row>
    <row r="998" spans="1:13" x14ac:dyDescent="0.25">
      <c r="A998">
        <v>342</v>
      </c>
      <c r="B998">
        <v>20050723</v>
      </c>
      <c r="C998">
        <v>20050804</v>
      </c>
      <c r="D998">
        <v>20050730</v>
      </c>
      <c r="E998">
        <v>17956</v>
      </c>
      <c r="F998">
        <v>7</v>
      </c>
      <c r="G998">
        <v>18</v>
      </c>
      <c r="H998">
        <v>699.09820000000002</v>
      </c>
      <c r="I998">
        <v>413.1463</v>
      </c>
      <c r="J998" s="16">
        <v>38556</v>
      </c>
      <c r="K998">
        <v>12583.767599999999</v>
      </c>
      <c r="L998">
        <v>7436.6333999999997</v>
      </c>
      <c r="M998">
        <v>5147.1342000000004</v>
      </c>
    </row>
    <row r="999" spans="1:13" x14ac:dyDescent="0.25">
      <c r="A999">
        <v>326</v>
      </c>
      <c r="B999">
        <v>20050731</v>
      </c>
      <c r="C999">
        <v>20050812</v>
      </c>
      <c r="D999">
        <v>20050807</v>
      </c>
      <c r="E999">
        <v>17957</v>
      </c>
      <c r="F999">
        <v>7</v>
      </c>
      <c r="G999">
        <v>3</v>
      </c>
      <c r="H999">
        <v>699.09820000000002</v>
      </c>
      <c r="I999">
        <v>413.1463</v>
      </c>
      <c r="J999" s="16">
        <v>38564</v>
      </c>
      <c r="K999">
        <v>2097.2946000000002</v>
      </c>
      <c r="L999">
        <v>1239.4389000000001</v>
      </c>
      <c r="M999">
        <v>857.85569999999996</v>
      </c>
    </row>
    <row r="1000" spans="1:13" x14ac:dyDescent="0.25">
      <c r="A1000">
        <v>342</v>
      </c>
      <c r="B1000">
        <v>20050825</v>
      </c>
      <c r="C1000">
        <v>20050906</v>
      </c>
      <c r="D1000">
        <v>20050901</v>
      </c>
      <c r="E1000">
        <v>17971</v>
      </c>
      <c r="F1000">
        <v>7</v>
      </c>
      <c r="G1000">
        <v>11</v>
      </c>
      <c r="H1000">
        <v>699.09820000000002</v>
      </c>
      <c r="I1000">
        <v>413.1463</v>
      </c>
      <c r="J1000" s="16">
        <v>38589</v>
      </c>
      <c r="K1000">
        <v>7690.0802000000003</v>
      </c>
      <c r="L1000">
        <v>4544.6093000000001</v>
      </c>
      <c r="M1000">
        <v>3145.4708999999998</v>
      </c>
    </row>
    <row r="1001" spans="1:13" x14ac:dyDescent="0.25">
      <c r="A1001">
        <v>334</v>
      </c>
      <c r="B1001">
        <v>20050921</v>
      </c>
      <c r="C1001">
        <v>20051003</v>
      </c>
      <c r="D1001">
        <v>20050928</v>
      </c>
      <c r="E1001">
        <v>17973</v>
      </c>
      <c r="F1001">
        <v>7</v>
      </c>
      <c r="G1001">
        <v>2</v>
      </c>
      <c r="H1001">
        <v>699.09820000000002</v>
      </c>
      <c r="I1001">
        <v>413.1463</v>
      </c>
      <c r="J1001" s="16">
        <v>38616</v>
      </c>
      <c r="K1001">
        <v>1398.1964</v>
      </c>
      <c r="L1001">
        <v>826.29259999999999</v>
      </c>
      <c r="M1001">
        <v>571.90380000000005</v>
      </c>
    </row>
    <row r="1002" spans="1:13" x14ac:dyDescent="0.25">
      <c r="A1002">
        <v>328</v>
      </c>
      <c r="B1002">
        <v>20051001</v>
      </c>
      <c r="C1002">
        <v>20051013</v>
      </c>
      <c r="D1002">
        <v>20051008</v>
      </c>
      <c r="E1002">
        <v>17975</v>
      </c>
      <c r="F1002">
        <v>7</v>
      </c>
      <c r="G1002">
        <v>6</v>
      </c>
      <c r="H1002">
        <v>699.09820000000002</v>
      </c>
      <c r="I1002">
        <v>413.1463</v>
      </c>
      <c r="J1002" s="16">
        <v>38626</v>
      </c>
      <c r="K1002">
        <v>4194.5892000000003</v>
      </c>
      <c r="L1002">
        <v>2478.8778000000002</v>
      </c>
      <c r="M1002">
        <v>1715.7113999999999</v>
      </c>
    </row>
    <row r="1003" spans="1:13" x14ac:dyDescent="0.25">
      <c r="A1003">
        <v>342</v>
      </c>
      <c r="B1003">
        <v>20051119</v>
      </c>
      <c r="C1003">
        <v>20051201</v>
      </c>
      <c r="D1003">
        <v>20051126</v>
      </c>
      <c r="E1003">
        <v>17982</v>
      </c>
      <c r="F1003">
        <v>7</v>
      </c>
      <c r="G1003">
        <v>17</v>
      </c>
      <c r="H1003">
        <v>699.09820000000002</v>
      </c>
      <c r="I1003">
        <v>413.1463</v>
      </c>
      <c r="J1003" s="16">
        <v>38675</v>
      </c>
      <c r="K1003">
        <v>11884.669400000001</v>
      </c>
      <c r="L1003">
        <v>7023.4871000000003</v>
      </c>
      <c r="M1003">
        <v>4861.1823000000004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D5AAC-C382-456D-9B4A-3DA235162FE2}">
  <sheetPr codeName="Sheet2"/>
  <dimension ref="A4:AH53"/>
  <sheetViews>
    <sheetView topLeftCell="Q1" zoomScaleNormal="100" workbookViewId="0">
      <selection activeCell="W6" sqref="W6"/>
    </sheetView>
  </sheetViews>
  <sheetFormatPr defaultRowHeight="15" x14ac:dyDescent="0.25"/>
  <cols>
    <col min="1" max="1" width="11.140625" bestFit="1" customWidth="1"/>
    <col min="2" max="2" width="12.42578125" bestFit="1" customWidth="1"/>
    <col min="3" max="3" width="8.5703125" bestFit="1" customWidth="1"/>
    <col min="4" max="4" width="9.85546875" bestFit="1" customWidth="1"/>
    <col min="5" max="5" width="14.5703125" bestFit="1" customWidth="1"/>
    <col min="6" max="6" width="8.5703125" bestFit="1" customWidth="1"/>
    <col min="7" max="7" width="14.42578125" bestFit="1" customWidth="1"/>
    <col min="8" max="8" width="11.7109375" bestFit="1" customWidth="1"/>
    <col min="9" max="9" width="13.5703125" bestFit="1" customWidth="1"/>
    <col min="10" max="10" width="15.85546875" bestFit="1" customWidth="1"/>
    <col min="11" max="11" width="19.140625" bestFit="1" customWidth="1"/>
    <col min="13" max="13" width="4.85546875" style="15" customWidth="1"/>
    <col min="15" max="15" width="7.28515625" bestFit="1" customWidth="1"/>
    <col min="16" max="16" width="9.85546875" bestFit="1" customWidth="1"/>
    <col min="17" max="17" width="8.5703125" bestFit="1" customWidth="1"/>
    <col min="18" max="18" width="12.42578125" bestFit="1" customWidth="1"/>
    <col min="20" max="20" width="7.28515625" bestFit="1" customWidth="1"/>
    <col min="21" max="21" width="12.42578125" bestFit="1" customWidth="1"/>
    <col min="22" max="22" width="9.140625" bestFit="1" customWidth="1"/>
    <col min="23" max="23" width="9.85546875" bestFit="1" customWidth="1"/>
    <col min="24" max="24" width="14.5703125" bestFit="1" customWidth="1"/>
    <col min="25" max="25" width="9.140625" bestFit="1" customWidth="1"/>
    <col min="26" max="26" width="14.42578125" bestFit="1" customWidth="1"/>
    <col min="27" max="28" width="7.28515625" bestFit="1" customWidth="1"/>
    <col min="31" max="31" width="18.5703125" bestFit="1" customWidth="1"/>
    <col min="32" max="32" width="5" bestFit="1" customWidth="1"/>
    <col min="33" max="33" width="12.42578125" bestFit="1" customWidth="1"/>
    <col min="34" max="34" width="11.140625" bestFit="1" customWidth="1"/>
  </cols>
  <sheetData>
    <row r="4" spans="2:34" x14ac:dyDescent="0.25">
      <c r="B4" s="4" t="s">
        <v>0</v>
      </c>
      <c r="C4" s="4" t="s">
        <v>6</v>
      </c>
      <c r="D4" s="4" t="s">
        <v>13</v>
      </c>
      <c r="E4" s="4" t="s">
        <v>4</v>
      </c>
      <c r="F4" s="4" t="s">
        <v>14</v>
      </c>
      <c r="G4" s="4" t="s">
        <v>7</v>
      </c>
      <c r="H4" s="4" t="s">
        <v>1</v>
      </c>
      <c r="I4" s="4" t="s">
        <v>2</v>
      </c>
      <c r="J4" s="4" t="s">
        <v>3</v>
      </c>
      <c r="O4" s="9" t="s">
        <v>8</v>
      </c>
      <c r="P4" s="4" t="s">
        <v>13</v>
      </c>
      <c r="Q4" s="4" t="s">
        <v>14</v>
      </c>
      <c r="R4" s="4" t="s">
        <v>0</v>
      </c>
    </row>
    <row r="5" spans="2:34" x14ac:dyDescent="0.25">
      <c r="B5" s="5">
        <v>11631</v>
      </c>
      <c r="C5" s="6">
        <v>19990141.528200213</v>
      </c>
      <c r="D5" s="6">
        <v>34455951.599999405</v>
      </c>
      <c r="E5" s="7">
        <v>0.41983487322405533</v>
      </c>
      <c r="F5" s="6">
        <v>14465810.071799938</v>
      </c>
      <c r="G5" s="5">
        <v>122071</v>
      </c>
      <c r="H5" s="8">
        <v>606</v>
      </c>
      <c r="I5" s="8">
        <v>102</v>
      </c>
      <c r="J5" s="8">
        <v>504</v>
      </c>
      <c r="O5" s="4">
        <v>2005</v>
      </c>
      <c r="P5" s="6">
        <v>33370192.171199914</v>
      </c>
      <c r="Q5" s="6">
        <v>13403626.559800046</v>
      </c>
      <c r="R5" s="5">
        <v>1013</v>
      </c>
      <c r="T5" s="9" t="s">
        <v>8</v>
      </c>
      <c r="U5" s="4" t="s">
        <v>0</v>
      </c>
      <c r="V5" s="4" t="s">
        <v>6</v>
      </c>
      <c r="W5" s="4" t="s">
        <v>13</v>
      </c>
      <c r="X5" s="4" t="s">
        <v>4</v>
      </c>
      <c r="Y5" s="4" t="s">
        <v>14</v>
      </c>
      <c r="Z5" s="4" t="s">
        <v>7</v>
      </c>
      <c r="AB5" s="9" t="s">
        <v>8</v>
      </c>
      <c r="AE5" t="s">
        <v>17</v>
      </c>
    </row>
    <row r="6" spans="2:34" x14ac:dyDescent="0.25">
      <c r="B6" s="4"/>
      <c r="C6" s="4"/>
      <c r="D6" s="4"/>
      <c r="E6" s="4"/>
      <c r="F6" s="4"/>
      <c r="G6" s="4"/>
      <c r="H6" s="4"/>
      <c r="I6" s="4"/>
      <c r="J6" s="4"/>
      <c r="O6" s="4">
        <v>2006</v>
      </c>
      <c r="P6" s="6">
        <v>69484523.200600073</v>
      </c>
      <c r="Q6" s="6">
        <v>28177776.42630003</v>
      </c>
      <c r="R6" s="5">
        <v>2677</v>
      </c>
      <c r="T6" s="4">
        <v>2005</v>
      </c>
      <c r="U6" s="5">
        <v>43</v>
      </c>
      <c r="V6" s="6">
        <v>878445.33520000009</v>
      </c>
      <c r="W6" s="6">
        <v>1460392.4208000004</v>
      </c>
      <c r="X6" s="7">
        <v>0.39848678842171092</v>
      </c>
      <c r="Y6" s="6">
        <v>581947.08559999999</v>
      </c>
      <c r="Z6" s="5">
        <v>446</v>
      </c>
      <c r="AB6" s="4">
        <v>2008</v>
      </c>
      <c r="AE6">
        <f>COUNTA(AB6:AB9)</f>
        <v>1</v>
      </c>
    </row>
    <row r="7" spans="2:34" x14ac:dyDescent="0.25">
      <c r="O7" s="4">
        <v>2007</v>
      </c>
      <c r="P7" s="6">
        <v>102379613.11629641</v>
      </c>
      <c r="Q7" s="6">
        <v>42547110.664200306</v>
      </c>
      <c r="R7" s="5">
        <v>24443</v>
      </c>
      <c r="T7" s="4">
        <v>2006</v>
      </c>
      <c r="U7" s="5">
        <v>98</v>
      </c>
      <c r="V7" s="6">
        <v>1223576.1650999996</v>
      </c>
      <c r="W7" s="6">
        <v>2054807.2237999998</v>
      </c>
      <c r="X7" s="7">
        <v>0.40452994766233413</v>
      </c>
      <c r="Y7" s="6">
        <v>831231.05870000005</v>
      </c>
      <c r="Z7" s="5">
        <v>1074</v>
      </c>
    </row>
    <row r="8" spans="2:34" x14ac:dyDescent="0.25">
      <c r="O8" s="4">
        <v>2008</v>
      </c>
      <c r="P8" s="6">
        <v>101858616.70999517</v>
      </c>
      <c r="Q8" s="6">
        <v>42162063.995700456</v>
      </c>
      <c r="R8" s="5">
        <v>32265</v>
      </c>
      <c r="T8" s="4">
        <v>2007</v>
      </c>
      <c r="U8" s="5">
        <v>1369</v>
      </c>
      <c r="V8" s="6">
        <v>1671288.1355999978</v>
      </c>
      <c r="W8" s="6">
        <v>2930295.42</v>
      </c>
      <c r="X8" s="7">
        <v>0.42965199884180899</v>
      </c>
      <c r="Y8" s="6">
        <v>1259007.2843999981</v>
      </c>
      <c r="Z8" s="5">
        <v>14389</v>
      </c>
      <c r="AE8" s="18" t="s">
        <v>16</v>
      </c>
      <c r="AF8" s="18" t="s">
        <v>8</v>
      </c>
      <c r="AG8" s="18" t="s">
        <v>20</v>
      </c>
      <c r="AH8" s="18" t="s">
        <v>11</v>
      </c>
    </row>
    <row r="9" spans="2:34" x14ac:dyDescent="0.25">
      <c r="AE9" s="4" t="s">
        <v>18</v>
      </c>
      <c r="AF9" s="4">
        <f>IF(AE6=1,AB6,0)</f>
        <v>2008</v>
      </c>
      <c r="AG9" s="13">
        <f>IFERROR(VLOOKUP(AF9,LookupTable,6,0),0)</f>
        <v>0</v>
      </c>
      <c r="AH9" s="17">
        <f>IFERROR(AG9/SUM($AG$9:$AG$10),0)</f>
        <v>0</v>
      </c>
    </row>
    <row r="10" spans="2:34" x14ac:dyDescent="0.25">
      <c r="AE10" s="4" t="s">
        <v>19</v>
      </c>
      <c r="AF10" s="4">
        <f>AB6-1</f>
        <v>2007</v>
      </c>
      <c r="AG10" s="13">
        <f>IFERROR(VLOOKUP(AF10,LookupTable,6,0),0)</f>
        <v>1259007.2843999981</v>
      </c>
      <c r="AH10" s="17">
        <f>IFERROR(AG10/SUM($AG$9:$AG$10),0)</f>
        <v>1</v>
      </c>
    </row>
    <row r="11" spans="2:34" x14ac:dyDescent="0.25">
      <c r="AE11" s="20"/>
      <c r="AF11" s="21"/>
      <c r="AG11" s="21"/>
      <c r="AH11" s="22"/>
    </row>
    <row r="12" spans="2:34" x14ac:dyDescent="0.25">
      <c r="AE12" s="20"/>
      <c r="AF12" s="21"/>
      <c r="AG12" s="21"/>
      <c r="AH12" s="22"/>
    </row>
    <row r="13" spans="2:34" x14ac:dyDescent="0.25">
      <c r="B13" s="9" t="s">
        <v>8</v>
      </c>
      <c r="C13" s="4" t="s">
        <v>13</v>
      </c>
      <c r="D13" s="4" t="s">
        <v>14</v>
      </c>
      <c r="E13" s="4" t="s">
        <v>0</v>
      </c>
      <c r="AE13" s="18" t="s">
        <v>35</v>
      </c>
      <c r="AF13" s="10"/>
      <c r="AG13" s="10"/>
      <c r="AH13" s="19">
        <f>AH9-AH10</f>
        <v>-1</v>
      </c>
    </row>
    <row r="14" spans="2:34" x14ac:dyDescent="0.25">
      <c r="B14" s="4">
        <v>2005</v>
      </c>
      <c r="C14" s="6">
        <v>10933078.699999984</v>
      </c>
      <c r="D14" s="6">
        <v>4362456.0697999941</v>
      </c>
      <c r="E14" s="5">
        <v>341</v>
      </c>
    </row>
    <row r="15" spans="2:34" x14ac:dyDescent="0.25">
      <c r="B15" s="4">
        <v>2006</v>
      </c>
      <c r="C15" s="6">
        <v>22255757.960899957</v>
      </c>
      <c r="D15" s="6">
        <v>9006192.3148000017</v>
      </c>
      <c r="E15" s="5">
        <v>861</v>
      </c>
      <c r="AC15" s="12"/>
    </row>
    <row r="16" spans="2:34" x14ac:dyDescent="0.25">
      <c r="B16" s="4">
        <v>2007</v>
      </c>
      <c r="C16" s="6">
        <v>29945115.254699655</v>
      </c>
      <c r="D16" s="6">
        <v>12702672.722000105</v>
      </c>
      <c r="E16" s="5">
        <v>8511</v>
      </c>
      <c r="AE16" s="18" t="s">
        <v>37</v>
      </c>
      <c r="AF16" s="18" t="s">
        <v>8</v>
      </c>
      <c r="AG16" s="18" t="s">
        <v>36</v>
      </c>
      <c r="AH16" s="18" t="s">
        <v>11</v>
      </c>
    </row>
    <row r="17" spans="1:34" x14ac:dyDescent="0.25">
      <c r="B17" s="4">
        <v>2008</v>
      </c>
      <c r="C17" s="6">
        <v>34455951.599999182</v>
      </c>
      <c r="D17" s="6">
        <v>14465810.071799939</v>
      </c>
      <c r="E17" s="5">
        <v>11631</v>
      </c>
      <c r="AE17" s="4" t="s">
        <v>18</v>
      </c>
      <c r="AF17" s="4">
        <f>IF(AE6=1,AB6,0)</f>
        <v>2008</v>
      </c>
      <c r="AG17" s="13">
        <f>IFERROR(VLOOKUP(AF17,LookupTable,6,0),0)</f>
        <v>0</v>
      </c>
      <c r="AH17" s="17">
        <f>AG17/SUM($AG$17:$AG$18)</f>
        <v>0</v>
      </c>
    </row>
    <row r="18" spans="1:34" x14ac:dyDescent="0.25">
      <c r="AE18" s="4" t="s">
        <v>19</v>
      </c>
      <c r="AF18" s="4">
        <f>AB6-1</f>
        <v>2007</v>
      </c>
      <c r="AG18" s="13">
        <f>IFERROR(VLOOKUP(AF18,LookupTable,6,0),0)</f>
        <v>1259007.2843999981</v>
      </c>
      <c r="AH18" s="17">
        <f>AG18/SUM($AG$17:$AG$18)</f>
        <v>1</v>
      </c>
    </row>
    <row r="19" spans="1:34" x14ac:dyDescent="0.25">
      <c r="C19" s="2" t="s">
        <v>9</v>
      </c>
      <c r="D19" s="3">
        <v>2</v>
      </c>
      <c r="G19" t="s">
        <v>5</v>
      </c>
      <c r="AE19" s="20"/>
      <c r="AF19" s="21"/>
      <c r="AG19" s="21"/>
      <c r="AH19" s="22"/>
    </row>
    <row r="20" spans="1:34" x14ac:dyDescent="0.25">
      <c r="AE20" s="20"/>
      <c r="AF20" s="21"/>
      <c r="AG20" s="21"/>
      <c r="AH20" s="22"/>
    </row>
    <row r="21" spans="1:34" x14ac:dyDescent="0.25">
      <c r="B21" s="10" t="str">
        <f>B13</f>
        <v>Year</v>
      </c>
      <c r="C21" s="11" t="str" cm="1">
        <f t="array" ref="C21">_xlfn.IFS($D$19=1,C13,$D$19=2,D13,$D$19=3,E13)</f>
        <v xml:space="preserve">  Profit</v>
      </c>
      <c r="D21" s="10" t="str">
        <f>"Average" &amp; C21</f>
        <v>Average  Profit</v>
      </c>
      <c r="E21" s="10" t="s">
        <v>10</v>
      </c>
      <c r="AE21" s="18" t="s">
        <v>35</v>
      </c>
      <c r="AF21" s="10"/>
      <c r="AG21" s="10"/>
      <c r="AH21" s="19">
        <f>AH17-AH18</f>
        <v>-1</v>
      </c>
    </row>
    <row r="22" spans="1:34" x14ac:dyDescent="0.25">
      <c r="B22" s="4">
        <f t="shared" ref="B22:B25" si="0">B14</f>
        <v>2005</v>
      </c>
      <c r="C22" s="14" cm="1">
        <f t="array" ref="C22">_xlfn.IFS($D$19=1,C14,$D$19=2,D14,$D$19=3,E14)</f>
        <v>4362456.0697999941</v>
      </c>
      <c r="D22" s="8">
        <f>AVERAGE($C$22:$C$25)</f>
        <v>10134282.79460001</v>
      </c>
      <c r="E22" s="4" t="str">
        <f>IF(C22&gt;D22,C22,"")</f>
        <v/>
      </c>
    </row>
    <row r="23" spans="1:34" x14ac:dyDescent="0.25">
      <c r="B23" s="4">
        <f t="shared" si="0"/>
        <v>2006</v>
      </c>
      <c r="C23" s="14" cm="1">
        <f t="array" ref="C23">_xlfn.IFS($D$19=1,C15,$D$19=2,D15,$D$19=3,E15)</f>
        <v>9006192.3148000017</v>
      </c>
      <c r="D23" s="8">
        <f t="shared" ref="D23:D25" si="1">AVERAGE($C$22:$C$25)</f>
        <v>10134282.79460001</v>
      </c>
      <c r="E23" s="4" t="str">
        <f>IF(C23&gt;D23,C23,"")</f>
        <v/>
      </c>
    </row>
    <row r="24" spans="1:34" x14ac:dyDescent="0.25">
      <c r="B24" s="4">
        <f t="shared" si="0"/>
        <v>2007</v>
      </c>
      <c r="C24" s="14" cm="1">
        <f t="array" ref="C24">_xlfn.IFS($D$19=1,C16,$D$19=2,D16,$D$19=3,E16)</f>
        <v>12702672.722000105</v>
      </c>
      <c r="D24" s="8">
        <f t="shared" si="1"/>
        <v>10134282.79460001</v>
      </c>
      <c r="E24" s="4">
        <f>IF(C24&gt;D24,C24,"")</f>
        <v>12702672.722000105</v>
      </c>
      <c r="AE24" s="18" t="s">
        <v>38</v>
      </c>
      <c r="AF24" s="18" t="s">
        <v>8</v>
      </c>
      <c r="AG24" s="18" t="s">
        <v>39</v>
      </c>
      <c r="AH24" s="18" t="s">
        <v>11</v>
      </c>
    </row>
    <row r="25" spans="1:34" x14ac:dyDescent="0.25">
      <c r="B25" s="4">
        <f t="shared" si="0"/>
        <v>2008</v>
      </c>
      <c r="C25" s="14" cm="1">
        <f t="array" ref="C25">_xlfn.IFS($D$19=1,C17,$D$19=2,D17,$D$19=3,E17)</f>
        <v>14465810.071799939</v>
      </c>
      <c r="D25" s="8">
        <f t="shared" si="1"/>
        <v>10134282.79460001</v>
      </c>
      <c r="E25" s="4">
        <f>IF(C25&gt;D25,C25,"")</f>
        <v>14465810.071799939</v>
      </c>
      <c r="AE25" s="4" t="s">
        <v>18</v>
      </c>
      <c r="AF25" s="4">
        <f>IF(AE6=1,AB6,0)</f>
        <v>2008</v>
      </c>
      <c r="AG25" s="13">
        <f>IFERROR(VLOOKUP(AF25,LookupTable,3,0),0)</f>
        <v>0</v>
      </c>
      <c r="AH25" s="17">
        <f>AG25/SUM($AG$25:$AG$26)</f>
        <v>0</v>
      </c>
    </row>
    <row r="26" spans="1:34" x14ac:dyDescent="0.25">
      <c r="AE26" s="4" t="s">
        <v>19</v>
      </c>
      <c r="AF26" s="4">
        <f>AB6-1</f>
        <v>2007</v>
      </c>
      <c r="AG26" s="13">
        <f>IFERROR(VLOOKUP(AF26,LookupTable,3,0),0)</f>
        <v>1671288.1355999978</v>
      </c>
      <c r="AH26" s="17">
        <f>AG26/SUM($AG$25:$AG$26)</f>
        <v>1</v>
      </c>
    </row>
    <row r="27" spans="1:34" x14ac:dyDescent="0.25">
      <c r="AE27" s="20"/>
      <c r="AF27" s="21"/>
      <c r="AG27" s="21"/>
      <c r="AH27" s="22"/>
    </row>
    <row r="28" spans="1:34" x14ac:dyDescent="0.25">
      <c r="AE28" s="20"/>
      <c r="AF28" s="21"/>
      <c r="AG28" s="21"/>
      <c r="AH28" s="22"/>
    </row>
    <row r="29" spans="1:34" x14ac:dyDescent="0.25">
      <c r="AE29" s="18" t="s">
        <v>35</v>
      </c>
      <c r="AF29" s="10"/>
      <c r="AG29" s="10"/>
      <c r="AH29" s="19">
        <f>AH25-AH26</f>
        <v>-1</v>
      </c>
    </row>
    <row r="30" spans="1:34" x14ac:dyDescent="0.25">
      <c r="B30" t="s">
        <v>10</v>
      </c>
      <c r="D30" t="s">
        <v>12</v>
      </c>
    </row>
    <row r="31" spans="1:34" x14ac:dyDescent="0.25">
      <c r="A31" s="1"/>
      <c r="B31">
        <f>SUM(E22:E25)</f>
        <v>27168482.793800045</v>
      </c>
      <c r="D31" t="str">
        <f>"of"&amp; C13 &amp; " came from the highlighted years"</f>
        <v>of  Revenue came from the highlighted years</v>
      </c>
    </row>
    <row r="32" spans="1:34" x14ac:dyDescent="0.25">
      <c r="A32" s="1" t="s">
        <v>11</v>
      </c>
      <c r="B32" s="12">
        <f>B31/SUM(C22:C25)</f>
        <v>0.67021227215695534</v>
      </c>
      <c r="AE32" s="18" t="s">
        <v>40</v>
      </c>
      <c r="AF32" s="18" t="s">
        <v>8</v>
      </c>
      <c r="AG32" s="18" t="s">
        <v>41</v>
      </c>
      <c r="AH32" s="18" t="s">
        <v>11</v>
      </c>
    </row>
    <row r="33" spans="31:34" x14ac:dyDescent="0.25">
      <c r="AE33" s="4" t="s">
        <v>18</v>
      </c>
      <c r="AF33" s="4">
        <f>IF(AE6=1,AB6,0)</f>
        <v>2008</v>
      </c>
      <c r="AG33" s="13">
        <f>IFERROR(VLOOKUP(AF33,LookupTable,2,0),0)</f>
        <v>0</v>
      </c>
      <c r="AH33" s="17">
        <f>AG33/SUM($AG$33:$AG$34)</f>
        <v>0</v>
      </c>
    </row>
    <row r="34" spans="31:34" x14ac:dyDescent="0.25">
      <c r="AE34" s="4" t="s">
        <v>19</v>
      </c>
      <c r="AF34" s="4">
        <f>AB6-1</f>
        <v>2007</v>
      </c>
      <c r="AG34" s="13">
        <f>IFERROR(VLOOKUP(AF34,LookupTable,2,0),0)</f>
        <v>1369</v>
      </c>
      <c r="AH34" s="17">
        <f>AG34/SUM($AG$33:$AG$34)</f>
        <v>1</v>
      </c>
    </row>
    <row r="35" spans="31:34" x14ac:dyDescent="0.25">
      <c r="AE35" s="20"/>
      <c r="AF35" s="21"/>
      <c r="AG35" s="21"/>
      <c r="AH35" s="22"/>
    </row>
    <row r="36" spans="31:34" x14ac:dyDescent="0.25">
      <c r="AE36" s="20"/>
      <c r="AF36" s="21"/>
      <c r="AG36" s="21"/>
      <c r="AH36" s="22"/>
    </row>
    <row r="37" spans="31:34" x14ac:dyDescent="0.25">
      <c r="AE37" s="18" t="s">
        <v>35</v>
      </c>
      <c r="AF37" s="10"/>
      <c r="AG37" s="10"/>
      <c r="AH37" s="19">
        <f>AH33-AH34</f>
        <v>-1</v>
      </c>
    </row>
    <row r="40" spans="31:34" x14ac:dyDescent="0.25">
      <c r="AE40" s="18" t="s">
        <v>4</v>
      </c>
      <c r="AF40" s="18" t="s">
        <v>8</v>
      </c>
      <c r="AG40" s="18" t="s">
        <v>43</v>
      </c>
      <c r="AH40" s="18" t="s">
        <v>11</v>
      </c>
    </row>
    <row r="41" spans="31:34" x14ac:dyDescent="0.25">
      <c r="AE41" s="4" t="s">
        <v>18</v>
      </c>
      <c r="AF41" s="4">
        <f>IF(AE6=1,AB6,0)</f>
        <v>2008</v>
      </c>
      <c r="AG41" s="13">
        <f>IFERROR(VLOOKUP(AF41,LookupTable,5,0),0)</f>
        <v>0</v>
      </c>
      <c r="AH41" s="17">
        <f>AG41/SUM($AG$41:$AG$42)</f>
        <v>0</v>
      </c>
    </row>
    <row r="42" spans="31:34" x14ac:dyDescent="0.25">
      <c r="AE42" s="4" t="s">
        <v>19</v>
      </c>
      <c r="AF42" s="4">
        <f>AB6-1</f>
        <v>2007</v>
      </c>
      <c r="AG42" s="13">
        <f>IFERROR(VLOOKUP(AF42,LookupTable,5,0),0)</f>
        <v>0.42965199884180899</v>
      </c>
      <c r="AH42" s="17">
        <f>AG42/SUM($AG$41:$AG$42)</f>
        <v>1</v>
      </c>
    </row>
    <row r="43" spans="31:34" x14ac:dyDescent="0.25">
      <c r="AE43" s="20"/>
      <c r="AF43" s="21"/>
      <c r="AG43" s="21"/>
      <c r="AH43" s="22"/>
    </row>
    <row r="44" spans="31:34" x14ac:dyDescent="0.25">
      <c r="AE44" s="20"/>
      <c r="AF44" s="21"/>
      <c r="AG44" s="21"/>
      <c r="AH44" s="22"/>
    </row>
    <row r="45" spans="31:34" x14ac:dyDescent="0.25">
      <c r="AE45" s="18" t="s">
        <v>35</v>
      </c>
      <c r="AF45" s="10"/>
      <c r="AG45" s="10"/>
      <c r="AH45" s="19">
        <f>AH41-AH42</f>
        <v>-1</v>
      </c>
    </row>
    <row r="48" spans="31:34" x14ac:dyDescent="0.25">
      <c r="AE48" s="18" t="s">
        <v>42</v>
      </c>
      <c r="AF48" s="18" t="s">
        <v>8</v>
      </c>
      <c r="AG48" s="18" t="s">
        <v>42</v>
      </c>
      <c r="AH48" s="18" t="s">
        <v>11</v>
      </c>
    </row>
    <row r="49" spans="31:34" x14ac:dyDescent="0.25">
      <c r="AE49" s="4" t="s">
        <v>18</v>
      </c>
      <c r="AF49" s="4">
        <f>IF(AE6=1,AB6,0)</f>
        <v>2008</v>
      </c>
      <c r="AG49" s="13">
        <f>IFERROR(VLOOKUP(AF49,LookupTable,7,0),0)</f>
        <v>0</v>
      </c>
      <c r="AH49" s="17">
        <f>AG49/SUM($AG$49:$AG$50)</f>
        <v>0</v>
      </c>
    </row>
    <row r="50" spans="31:34" x14ac:dyDescent="0.25">
      <c r="AE50" s="4" t="s">
        <v>19</v>
      </c>
      <c r="AF50" s="4">
        <f>AB6-1</f>
        <v>2007</v>
      </c>
      <c r="AG50" s="13">
        <f>IFERROR(VLOOKUP(AF50,LookupTable,7,0),0)</f>
        <v>14389</v>
      </c>
      <c r="AH50" s="17">
        <f>AG50/SUM($AG$49:$AG$50)</f>
        <v>1</v>
      </c>
    </row>
    <row r="51" spans="31:34" x14ac:dyDescent="0.25">
      <c r="AE51" s="20"/>
      <c r="AF51" s="21"/>
      <c r="AG51" s="21"/>
      <c r="AH51" s="22"/>
    </row>
    <row r="52" spans="31:34" x14ac:dyDescent="0.25">
      <c r="AE52" s="20"/>
      <c r="AF52" s="21"/>
      <c r="AG52" s="21"/>
      <c r="AH52" s="22"/>
    </row>
    <row r="53" spans="31:34" x14ac:dyDescent="0.25">
      <c r="AE53" s="18" t="s">
        <v>35</v>
      </c>
      <c r="AF53" s="10"/>
      <c r="AG53" s="10"/>
      <c r="AH53" s="19">
        <f>AH49-AH50</f>
        <v>-1</v>
      </c>
    </row>
  </sheetData>
  <pageMargins left="0.7" right="0.7" top="0.75" bottom="0.75" header="0.3" footer="0.3"/>
  <pageSetup paperSize="9" orientation="portrait" r:id="rId6"/>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7580EF-590E-4EA7-AA40-3B76993BC0C7}">
  <sheetPr codeName="Sheet1"/>
  <dimension ref="S22"/>
  <sheetViews>
    <sheetView showGridLines="0" topLeftCell="A5" zoomScale="80" zoomScaleNormal="80" workbookViewId="0">
      <selection activeCell="M2" sqref="M2"/>
    </sheetView>
  </sheetViews>
  <sheetFormatPr defaultRowHeight="15" x14ac:dyDescent="0.25"/>
  <sheetData>
    <row r="22" spans="19:19" x14ac:dyDescent="0.25">
      <c r="S22" t="s">
        <v>15</v>
      </c>
    </row>
  </sheetData>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054" r:id="rId4" name="Option Button 6">
              <controlPr defaultSize="0" autoFill="0" autoLine="0" autoPict="0">
                <anchor moveWithCells="1">
                  <from>
                    <xdr:col>15</xdr:col>
                    <xdr:colOff>9525</xdr:colOff>
                    <xdr:row>2</xdr:row>
                    <xdr:rowOff>57150</xdr:rowOff>
                  </from>
                  <to>
                    <xdr:col>16</xdr:col>
                    <xdr:colOff>371475</xdr:colOff>
                    <xdr:row>3</xdr:row>
                    <xdr:rowOff>133350</xdr:rowOff>
                  </to>
                </anchor>
              </controlPr>
            </control>
          </mc:Choice>
        </mc:AlternateContent>
        <mc:AlternateContent xmlns:mc="http://schemas.openxmlformats.org/markup-compatibility/2006">
          <mc:Choice Requires="x14">
            <control shapeId="2055" r:id="rId5" name="Option Button 7">
              <controlPr defaultSize="0" autoFill="0" autoLine="0" autoPict="0">
                <anchor moveWithCells="1">
                  <from>
                    <xdr:col>16</xdr:col>
                    <xdr:colOff>447675</xdr:colOff>
                    <xdr:row>2</xdr:row>
                    <xdr:rowOff>57150</xdr:rowOff>
                  </from>
                  <to>
                    <xdr:col>18</xdr:col>
                    <xdr:colOff>209550</xdr:colOff>
                    <xdr:row>3</xdr:row>
                    <xdr:rowOff>133350</xdr:rowOff>
                  </to>
                </anchor>
              </controlPr>
            </control>
          </mc:Choice>
        </mc:AlternateContent>
        <mc:AlternateContent xmlns:mc="http://schemas.openxmlformats.org/markup-compatibility/2006">
          <mc:Choice Requires="x14">
            <control shapeId="2056" r:id="rId6" name="Option Button 8">
              <controlPr defaultSize="0" autoFill="0" autoLine="0" autoPict="0">
                <anchor moveWithCells="1">
                  <from>
                    <xdr:col>18</xdr:col>
                    <xdr:colOff>285750</xdr:colOff>
                    <xdr:row>2</xdr:row>
                    <xdr:rowOff>57150</xdr:rowOff>
                  </from>
                  <to>
                    <xdr:col>20</xdr:col>
                    <xdr:colOff>47625</xdr:colOff>
                    <xdr:row>3</xdr:row>
                    <xdr:rowOff>133350</xdr:rowOff>
                  </to>
                </anchor>
              </controlPr>
            </control>
          </mc:Choice>
        </mc:AlternateContent>
      </controls>
    </mc:Choice>
  </mc:AlternateContent>
  <extLst>
    <ext xmlns:x14="http://schemas.microsoft.com/office/spreadsheetml/2009/9/main" uri="{A8765BA9-456A-4dab-B4F3-ACF838C121DE}">
      <x14:slicerList>
        <x14:slicer r:id="rId7"/>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DD9CD2-B2D3-4C57-AAD5-C91E0B8F5631}">
  <dimension ref="A2:AK53"/>
  <sheetViews>
    <sheetView tabSelected="1" zoomScaleNormal="100" workbookViewId="0">
      <selection activeCell="B7" sqref="B7"/>
    </sheetView>
  </sheetViews>
  <sheetFormatPr defaultRowHeight="15" x14ac:dyDescent="0.25"/>
  <cols>
    <col min="1" max="1" width="16.42578125" bestFit="1" customWidth="1"/>
    <col min="2" max="2" width="14.7109375" bestFit="1" customWidth="1"/>
    <col min="3" max="3" width="9.140625" bestFit="1" customWidth="1"/>
    <col min="4" max="8" width="15.85546875" bestFit="1" customWidth="1"/>
    <col min="9" max="9" width="4.85546875" style="38" customWidth="1"/>
    <col min="10" max="10" width="15.85546875" bestFit="1" customWidth="1"/>
    <col min="11" max="11" width="19.140625" bestFit="1" customWidth="1"/>
    <col min="12" max="12" width="12.42578125" bestFit="1" customWidth="1"/>
    <col min="13" max="13" width="7.5703125" style="24" bestFit="1" customWidth="1"/>
    <col min="15" max="15" width="7.28515625" bestFit="1" customWidth="1"/>
    <col min="16" max="16" width="9.85546875" bestFit="1" customWidth="1"/>
    <col min="17" max="17" width="8.5703125" bestFit="1" customWidth="1"/>
    <col min="18" max="18" width="12.42578125" bestFit="1" customWidth="1"/>
    <col min="20" max="20" width="7.28515625" bestFit="1" customWidth="1"/>
    <col min="21" max="21" width="12.42578125" bestFit="1" customWidth="1"/>
    <col min="22" max="22" width="8.5703125" bestFit="1" customWidth="1"/>
    <col min="23" max="23" width="9.85546875" bestFit="1" customWidth="1"/>
    <col min="24" max="24" width="14.5703125" bestFit="1" customWidth="1"/>
    <col min="25" max="25" width="3.5703125" style="41" customWidth="1"/>
    <col min="26" max="26" width="14.42578125" bestFit="1" customWidth="1"/>
    <col min="27" max="27" width="7.28515625" bestFit="1" customWidth="1"/>
    <col min="28" max="28" width="7.28515625" style="23" bestFit="1" customWidth="1"/>
    <col min="29" max="29" width="14.140625" style="24" bestFit="1" customWidth="1"/>
    <col min="30" max="30" width="8.5703125" style="24" bestFit="1" customWidth="1"/>
    <col min="31" max="31" width="21.42578125" style="24" customWidth="1"/>
    <col min="32" max="32" width="9.140625" style="24"/>
    <col min="33" max="33" width="10.140625" style="24" bestFit="1" customWidth="1"/>
    <col min="34" max="34" width="9.140625" style="24" bestFit="1" customWidth="1"/>
    <col min="35" max="35" width="17.85546875" style="24" bestFit="1" customWidth="1"/>
    <col min="36" max="36" width="9.140625" style="24"/>
    <col min="37" max="37" width="9.140625" style="23"/>
  </cols>
  <sheetData>
    <row r="2" spans="2:37" x14ac:dyDescent="0.25">
      <c r="F2" t="s">
        <v>52</v>
      </c>
      <c r="G2" t="s">
        <v>53</v>
      </c>
    </row>
    <row r="4" spans="2:37" x14ac:dyDescent="0.25">
      <c r="B4" s="9" t="s">
        <v>51</v>
      </c>
      <c r="C4" s="4" t="s">
        <v>14</v>
      </c>
      <c r="E4">
        <v>1</v>
      </c>
      <c r="F4" s="37">
        <f>LARGE($C$5:$C$16,E4)</f>
        <v>3156993.9958000057</v>
      </c>
      <c r="G4" t="str">
        <f>INDEX($B$5:$B$16,MATCH(F4,$C$5:$C$16,0))</f>
        <v>May</v>
      </c>
      <c r="M4"/>
      <c r="AF4" s="44"/>
    </row>
    <row r="5" spans="2:37" x14ac:dyDescent="0.25">
      <c r="B5" s="4" t="s">
        <v>46</v>
      </c>
      <c r="C5" s="6">
        <v>1904632.2829</v>
      </c>
      <c r="E5">
        <v>2</v>
      </c>
      <c r="F5" s="37">
        <f t="shared" ref="F5:F6" si="0">LARGE($C$5:$C$16,E5)</f>
        <v>2740228.6497000079</v>
      </c>
      <c r="G5" t="str">
        <f t="shared" ref="G5:G6" si="1">INDEX($B$5:$B$16,MATCH(F5,$C$5:$C$16,0))</f>
        <v>Jun</v>
      </c>
      <c r="L5" s="9" t="s">
        <v>55</v>
      </c>
      <c r="M5" s="4" t="s">
        <v>14</v>
      </c>
      <c r="P5" t="str">
        <f>L5</f>
        <v>Day Name</v>
      </c>
      <c r="Q5" t="str">
        <f>M5</f>
        <v xml:space="preserve">  Profit</v>
      </c>
      <c r="R5" t="s">
        <v>63</v>
      </c>
      <c r="AB5" s="29"/>
      <c r="AC5" s="9" t="s">
        <v>64</v>
      </c>
      <c r="AD5" s="4" t="s">
        <v>14</v>
      </c>
      <c r="AE5" s="30" t="s">
        <v>67</v>
      </c>
      <c r="AF5" s="30"/>
      <c r="AG5" s="9" t="s">
        <v>69</v>
      </c>
      <c r="AH5" s="4" t="s">
        <v>14</v>
      </c>
      <c r="AI5" s="4" t="s">
        <v>74</v>
      </c>
      <c r="AJ5" s="30"/>
      <c r="AK5" s="29"/>
    </row>
    <row r="6" spans="2:37" s="23" customFormat="1" x14ac:dyDescent="0.25">
      <c r="B6" s="4" t="s">
        <v>45</v>
      </c>
      <c r="C6" s="6">
        <v>2094507.8156000106</v>
      </c>
      <c r="E6" s="23">
        <v>3</v>
      </c>
      <c r="F6" s="37">
        <f t="shared" si="0"/>
        <v>2286731.8640000019</v>
      </c>
      <c r="G6" t="str">
        <f t="shared" si="1"/>
        <v>Apr</v>
      </c>
      <c r="I6" s="39"/>
      <c r="K6"/>
      <c r="L6" s="4" t="s">
        <v>57</v>
      </c>
      <c r="M6" s="6">
        <v>2176335.8614000054</v>
      </c>
      <c r="N6"/>
      <c r="P6" t="str">
        <f t="shared" ref="P6:P12" si="2">L6</f>
        <v>Mon</v>
      </c>
      <c r="Q6" s="40">
        <f t="shared" ref="Q6:Q12" si="3">M6</f>
        <v>2176335.8614000054</v>
      </c>
      <c r="R6" s="23" cm="1">
        <f t="array" ref="R6">IFERROR(_xlfn.IFS(Q6=$V$6,Q6,Q6=$V$7,Q6,Q6=$V$8,Q6),"")</f>
        <v>2176335.8614000054</v>
      </c>
      <c r="U6" s="23">
        <v>1</v>
      </c>
      <c r="V6" s="23">
        <f>LARGE($Q$6:$Q$12,U6)</f>
        <v>2176335.8614000054</v>
      </c>
      <c r="Y6" s="42"/>
      <c r="AC6" s="4" t="s">
        <v>65</v>
      </c>
      <c r="AD6" s="6">
        <v>10571484.568200085</v>
      </c>
      <c r="AE6" s="27">
        <f>AD6/SUM($AD$6:$AD$7)</f>
        <v>0.73079105253900201</v>
      </c>
      <c r="AF6" s="24"/>
      <c r="AG6" s="4" t="s">
        <v>70</v>
      </c>
      <c r="AH6" s="6">
        <v>6172667.5612000125</v>
      </c>
      <c r="AI6" s="43">
        <v>0.42670735552053091</v>
      </c>
      <c r="AJ6" s="24"/>
    </row>
    <row r="7" spans="2:37" x14ac:dyDescent="0.25">
      <c r="B7" s="4" t="s">
        <v>49</v>
      </c>
      <c r="C7" s="6">
        <v>2173527.4627000061</v>
      </c>
      <c r="K7" s="23"/>
      <c r="L7" s="4" t="s">
        <v>61</v>
      </c>
      <c r="M7" s="6">
        <v>2075077.7894000101</v>
      </c>
      <c r="N7" s="23"/>
      <c r="P7" t="str">
        <f t="shared" si="2"/>
        <v>Tue</v>
      </c>
      <c r="Q7" s="40">
        <f t="shared" si="3"/>
        <v>2075077.7894000101</v>
      </c>
      <c r="R7" s="23" t="str" cm="1">
        <f t="array" ref="R7">IFERROR(_xlfn.IFS(Q7=$V$6,Q7,Q7=$V$7,Q7,Q7=$V$8,Q7),"")</f>
        <v/>
      </c>
      <c r="U7">
        <v>2</v>
      </c>
      <c r="V7" s="23">
        <f t="shared" ref="V7:V8" si="4">LARGE($Q$6:$Q$12,U7)</f>
        <v>2168158.490300009</v>
      </c>
      <c r="AB7" s="31"/>
      <c r="AC7" s="4" t="s">
        <v>66</v>
      </c>
      <c r="AD7" s="6">
        <v>3894325.5036000069</v>
      </c>
      <c r="AE7" s="27">
        <f>AD7/SUM($AD$6:$AD$7)</f>
        <v>0.26920894746099799</v>
      </c>
      <c r="AF7" s="32"/>
      <c r="AG7" s="4" t="s">
        <v>71</v>
      </c>
      <c r="AH7" s="6">
        <v>8183954.5095000453</v>
      </c>
      <c r="AI7" s="43">
        <v>0.56574463987012236</v>
      </c>
      <c r="AJ7" s="32"/>
      <c r="AK7" s="31"/>
    </row>
    <row r="8" spans="2:37" x14ac:dyDescent="0.25">
      <c r="B8" s="4" t="s">
        <v>44</v>
      </c>
      <c r="C8" s="6">
        <v>2286731.8640000019</v>
      </c>
      <c r="L8" s="4" t="s">
        <v>62</v>
      </c>
      <c r="M8" s="6">
        <v>2168158.490300009</v>
      </c>
      <c r="P8" t="str">
        <f t="shared" si="2"/>
        <v>Wed</v>
      </c>
      <c r="Q8" s="40">
        <f t="shared" si="3"/>
        <v>2168158.490300009</v>
      </c>
      <c r="R8" s="23" cm="1">
        <f t="array" ref="R8">IFERROR(_xlfn.IFS(Q8=$V$6,Q8,Q8=$V$7,Q8,Q8=$V$8,Q8),"")</f>
        <v>2168158.490300009</v>
      </c>
      <c r="U8">
        <v>3</v>
      </c>
      <c r="V8" s="23">
        <f t="shared" si="4"/>
        <v>2165052.2715000077</v>
      </c>
      <c r="AC8"/>
      <c r="AD8"/>
      <c r="AE8" s="25"/>
      <c r="AF8" s="25"/>
      <c r="AG8" s="4" t="s">
        <v>72</v>
      </c>
      <c r="AH8" s="6">
        <v>109188.00110000002</v>
      </c>
      <c r="AI8" s="43">
        <v>7.5480046093550079E-3</v>
      </c>
    </row>
    <row r="9" spans="2:37" x14ac:dyDescent="0.25">
      <c r="B9" s="4" t="s">
        <v>50</v>
      </c>
      <c r="C9" s="6">
        <v>3156993.9958000057</v>
      </c>
      <c r="E9" t="s">
        <v>54</v>
      </c>
      <c r="F9" s="12">
        <f>SUM(F4:F6)/SUM(C5:C16)</f>
        <v>0.56574463987011658</v>
      </c>
      <c r="L9" s="4" t="s">
        <v>60</v>
      </c>
      <c r="M9" s="6">
        <v>2165052.2715000077</v>
      </c>
      <c r="P9" t="str">
        <f t="shared" si="2"/>
        <v>Thu</v>
      </c>
      <c r="Q9" s="40">
        <f t="shared" si="3"/>
        <v>2165052.2715000077</v>
      </c>
      <c r="R9" s="23" cm="1">
        <f t="array" ref="R9">IFERROR(_xlfn.IFS(Q9=$V$6,Q9,Q9=$V$7,Q9,Q9=$V$8,Q9),"")</f>
        <v>2165052.2715000077</v>
      </c>
      <c r="AC9" t="s">
        <v>68</v>
      </c>
      <c r="AD9"/>
      <c r="AG9" s="4" t="s">
        <v>73</v>
      </c>
      <c r="AH9" s="6">
        <v>0</v>
      </c>
      <c r="AI9" s="43">
        <v>0</v>
      </c>
    </row>
    <row r="10" spans="2:37" x14ac:dyDescent="0.25">
      <c r="B10" s="4" t="s">
        <v>48</v>
      </c>
      <c r="C10" s="6">
        <v>2740228.6497000079</v>
      </c>
      <c r="L10" s="4" t="s">
        <v>56</v>
      </c>
      <c r="M10" s="6">
        <v>1986860.1556000083</v>
      </c>
      <c r="P10" t="str">
        <f t="shared" si="2"/>
        <v>Fri</v>
      </c>
      <c r="Q10" s="40">
        <f t="shared" si="3"/>
        <v>1986860.1556000083</v>
      </c>
      <c r="R10" s="23" t="str" cm="1">
        <f t="array" ref="R10">IFERROR(_xlfn.IFS(Q10=$V$6,Q10,Q10=$V$7,Q10,Q10=$V$8,Q10),"")</f>
        <v/>
      </c>
      <c r="AC10" s="12">
        <f>MAX(AE6:AE7)</f>
        <v>0.73079105253900201</v>
      </c>
      <c r="AD10"/>
      <c r="AG10" s="26"/>
      <c r="AH10" s="27"/>
    </row>
    <row r="11" spans="2:37" x14ac:dyDescent="0.25">
      <c r="B11" s="4" t="s">
        <v>47</v>
      </c>
      <c r="C11" s="6">
        <v>109188.00110000002</v>
      </c>
      <c r="L11" s="4" t="s">
        <v>58</v>
      </c>
      <c r="M11" s="6">
        <v>2019874.1070000089</v>
      </c>
      <c r="P11" t="str">
        <f t="shared" si="2"/>
        <v>Sat</v>
      </c>
      <c r="Q11" s="40">
        <f t="shared" si="3"/>
        <v>2019874.1070000089</v>
      </c>
      <c r="R11" s="23" t="str" cm="1">
        <f t="array" ref="R11">IFERROR(_xlfn.IFS(Q11=$V$6,Q11,Q11=$V$7,Q11,Q11=$V$8,Q11),"")</f>
        <v/>
      </c>
      <c r="AB11" s="29"/>
      <c r="AC11" t="str">
        <f>UPPER(INDEX(AC6:AC7,MATCH(AC10,AE6:AE7,0))) &amp;  " makes up"</f>
        <v>WEEKDAY makes up</v>
      </c>
      <c r="AD11"/>
      <c r="AE11" s="30"/>
      <c r="AF11" s="30"/>
      <c r="AG11" s="30"/>
      <c r="AH11" s="30"/>
      <c r="AI11" s="30"/>
      <c r="AJ11" s="30"/>
      <c r="AK11" s="29"/>
    </row>
    <row r="12" spans="2:37" s="24" customFormat="1" x14ac:dyDescent="0.25">
      <c r="B12"/>
      <c r="C12"/>
      <c r="I12" s="39"/>
      <c r="K12"/>
      <c r="L12" s="4" t="s">
        <v>59</v>
      </c>
      <c r="M12" s="6">
        <v>1874451.3966000108</v>
      </c>
      <c r="N12"/>
      <c r="P12" t="str">
        <f t="shared" si="2"/>
        <v>Sun</v>
      </c>
      <c r="Q12" s="40">
        <f t="shared" si="3"/>
        <v>1874451.3966000108</v>
      </c>
      <c r="R12" s="23" t="str" cm="1">
        <f t="array" ref="R12">IFERROR(_xlfn.IFS(Q12=$V$6,Q12,Q12=$V$7,Q12,Q12=$V$8,Q12),"")</f>
        <v/>
      </c>
      <c r="Y12" s="42"/>
      <c r="AC12" s="12"/>
      <c r="AD12"/>
    </row>
    <row r="13" spans="2:37" s="24" customFormat="1" x14ac:dyDescent="0.25">
      <c r="B13"/>
      <c r="C13"/>
      <c r="F13" s="24" t="str">
        <f>"In" &amp;" " &amp; 'Sales Analysis'!AB6</f>
        <v>In 2008</v>
      </c>
      <c r="I13" s="39"/>
      <c r="L13"/>
      <c r="M13"/>
      <c r="R13" s="27">
        <f>SUM(R6:R12)/SUM(Q6:Q12)</f>
        <v>0.44999530554392264</v>
      </c>
      <c r="Y13" s="42"/>
      <c r="AE13" s="25"/>
      <c r="AH13" s="28"/>
    </row>
    <row r="14" spans="2:37" s="24" customFormat="1" x14ac:dyDescent="0.25">
      <c r="B14"/>
      <c r="C14"/>
      <c r="I14" s="39"/>
      <c r="L14"/>
      <c r="M14"/>
      <c r="Y14" s="42"/>
    </row>
    <row r="15" spans="2:37" s="24" customFormat="1" x14ac:dyDescent="0.25">
      <c r="B15"/>
      <c r="C15"/>
      <c r="I15" s="39"/>
      <c r="L15"/>
      <c r="M15"/>
      <c r="Y15" s="42"/>
      <c r="AC15" s="27"/>
    </row>
    <row r="16" spans="2:37" s="24" customFormat="1" x14ac:dyDescent="0.25">
      <c r="B16"/>
      <c r="C16"/>
      <c r="I16" s="39"/>
      <c r="L16"/>
      <c r="M16"/>
      <c r="Y16" s="42"/>
      <c r="AE16" s="25"/>
      <c r="AF16" s="25"/>
      <c r="AG16" s="25"/>
      <c r="AH16" s="25"/>
    </row>
    <row r="17" spans="1:34" s="24" customFormat="1" x14ac:dyDescent="0.25">
      <c r="B17"/>
      <c r="C17"/>
      <c r="I17" s="39"/>
      <c r="L17"/>
      <c r="M17"/>
      <c r="Y17" s="42"/>
      <c r="AG17" s="26"/>
      <c r="AH17" s="27"/>
    </row>
    <row r="18" spans="1:34" s="24" customFormat="1" x14ac:dyDescent="0.25">
      <c r="I18" s="39"/>
      <c r="L18"/>
      <c r="M18"/>
      <c r="Y18" s="42"/>
      <c r="AG18" s="26"/>
      <c r="AH18" s="27"/>
    </row>
    <row r="19" spans="1:34" s="24" customFormat="1" x14ac:dyDescent="0.25">
      <c r="C19" s="25"/>
      <c r="I19" s="39"/>
      <c r="L19" s="35"/>
      <c r="N19" s="36"/>
      <c r="Y19" s="42"/>
    </row>
    <row r="20" spans="1:34" s="24" customFormat="1" x14ac:dyDescent="0.25">
      <c r="I20" s="39"/>
      <c r="L20" s="35"/>
      <c r="N20" s="36"/>
      <c r="Y20" s="42"/>
    </row>
    <row r="21" spans="1:34" s="24" customFormat="1" x14ac:dyDescent="0.25">
      <c r="C21" s="33"/>
      <c r="I21" s="39"/>
      <c r="L21" s="35"/>
      <c r="N21" s="36"/>
      <c r="Y21" s="42"/>
      <c r="AE21" s="25"/>
      <c r="AH21" s="28"/>
    </row>
    <row r="22" spans="1:34" s="24" customFormat="1" x14ac:dyDescent="0.25">
      <c r="C22" s="34"/>
      <c r="D22" s="33"/>
      <c r="I22" s="39"/>
      <c r="L22" s="35"/>
      <c r="N22" s="36"/>
      <c r="Y22" s="42"/>
    </row>
    <row r="23" spans="1:34" s="24" customFormat="1" x14ac:dyDescent="0.25">
      <c r="C23" s="34"/>
      <c r="D23" s="33"/>
      <c r="I23" s="39"/>
      <c r="L23" s="35"/>
      <c r="N23" s="36"/>
      <c r="Y23" s="42"/>
    </row>
    <row r="24" spans="1:34" s="24" customFormat="1" x14ac:dyDescent="0.25">
      <c r="C24" s="34"/>
      <c r="D24" s="33"/>
      <c r="I24" s="39"/>
      <c r="L24" s="35"/>
      <c r="N24" s="36"/>
      <c r="Y24" s="42"/>
      <c r="AE24" s="25"/>
      <c r="AF24" s="25"/>
      <c r="AG24" s="25"/>
      <c r="AH24" s="25"/>
    </row>
    <row r="25" spans="1:34" s="24" customFormat="1" x14ac:dyDescent="0.25">
      <c r="C25" s="34"/>
      <c r="D25" s="33"/>
      <c r="I25" s="39"/>
      <c r="L25" s="35"/>
      <c r="N25" s="36"/>
      <c r="Y25" s="42"/>
      <c r="AG25" s="26"/>
      <c r="AH25" s="27"/>
    </row>
    <row r="26" spans="1:34" s="24" customFormat="1" x14ac:dyDescent="0.25">
      <c r="I26" s="39"/>
      <c r="L26" s="35"/>
      <c r="N26" s="36"/>
      <c r="Y26" s="42"/>
      <c r="AG26" s="26"/>
      <c r="AH26" s="27"/>
    </row>
    <row r="27" spans="1:34" s="24" customFormat="1" x14ac:dyDescent="0.25">
      <c r="I27" s="39"/>
      <c r="L27" s="35"/>
      <c r="N27" s="36"/>
      <c r="Y27" s="42"/>
    </row>
    <row r="28" spans="1:34" s="24" customFormat="1" x14ac:dyDescent="0.25">
      <c r="I28" s="39"/>
      <c r="L28" s="35"/>
      <c r="N28" s="36"/>
      <c r="Y28" s="42"/>
    </row>
    <row r="29" spans="1:34" s="24" customFormat="1" x14ac:dyDescent="0.25">
      <c r="I29" s="39"/>
      <c r="L29" s="35"/>
      <c r="N29" s="36"/>
      <c r="Y29" s="42"/>
      <c r="AE29" s="25"/>
      <c r="AH29" s="28"/>
    </row>
    <row r="30" spans="1:34" s="24" customFormat="1" x14ac:dyDescent="0.25">
      <c r="I30" s="39"/>
      <c r="L30" s="35"/>
      <c r="N30" s="36"/>
      <c r="Y30" s="42"/>
    </row>
    <row r="31" spans="1:34" s="24" customFormat="1" x14ac:dyDescent="0.25">
      <c r="A31" s="25"/>
      <c r="I31" s="39"/>
      <c r="L31" s="35"/>
      <c r="N31" s="36"/>
      <c r="Y31" s="42"/>
    </row>
    <row r="32" spans="1:34" s="24" customFormat="1" x14ac:dyDescent="0.25">
      <c r="A32" s="25"/>
      <c r="B32" s="27"/>
      <c r="I32" s="39"/>
      <c r="L32" s="35"/>
      <c r="N32" s="36"/>
      <c r="Y32" s="42"/>
      <c r="AE32" s="25"/>
      <c r="AF32" s="25"/>
      <c r="AG32" s="25"/>
      <c r="AH32" s="25"/>
    </row>
    <row r="33" spans="9:37" s="24" customFormat="1" x14ac:dyDescent="0.25">
      <c r="I33" s="39"/>
      <c r="L33" s="35"/>
      <c r="N33" s="36"/>
      <c r="Y33" s="42"/>
      <c r="AG33" s="26"/>
      <c r="AH33" s="27"/>
    </row>
    <row r="34" spans="9:37" s="24" customFormat="1" x14ac:dyDescent="0.25">
      <c r="I34" s="39"/>
      <c r="L34" s="35"/>
      <c r="N34" s="36"/>
      <c r="Y34" s="42"/>
      <c r="AG34" s="26"/>
      <c r="AH34" s="27"/>
    </row>
    <row r="35" spans="9:37" s="24" customFormat="1" x14ac:dyDescent="0.25">
      <c r="I35" s="39"/>
      <c r="L35" s="35"/>
      <c r="N35" s="36"/>
      <c r="Y35" s="42"/>
    </row>
    <row r="36" spans="9:37" x14ac:dyDescent="0.25">
      <c r="AB36" s="31"/>
      <c r="AC36" s="32"/>
      <c r="AD36" s="32"/>
      <c r="AE36" s="32"/>
      <c r="AF36" s="32"/>
      <c r="AG36" s="32"/>
      <c r="AH36" s="32"/>
      <c r="AI36" s="32"/>
      <c r="AJ36" s="32"/>
      <c r="AK36" s="31"/>
    </row>
    <row r="37" spans="9:37" x14ac:dyDescent="0.25">
      <c r="AE37" s="25"/>
      <c r="AH37" s="28"/>
    </row>
    <row r="40" spans="9:37" x14ac:dyDescent="0.25">
      <c r="AE40" s="25"/>
      <c r="AF40" s="25"/>
      <c r="AG40" s="25"/>
      <c r="AH40" s="25"/>
    </row>
    <row r="41" spans="9:37" x14ac:dyDescent="0.25">
      <c r="AG41" s="26"/>
      <c r="AH41" s="27"/>
    </row>
    <row r="42" spans="9:37" x14ac:dyDescent="0.25">
      <c r="AG42" s="26"/>
      <c r="AH42" s="27"/>
    </row>
    <row r="45" spans="9:37" x14ac:dyDescent="0.25">
      <c r="AE45" s="25"/>
      <c r="AH45" s="28"/>
    </row>
    <row r="48" spans="9:37" x14ac:dyDescent="0.25">
      <c r="AE48" s="25"/>
      <c r="AF48" s="25"/>
      <c r="AG48" s="25"/>
      <c r="AH48" s="25"/>
    </row>
    <row r="49" spans="31:34" x14ac:dyDescent="0.25">
      <c r="AG49" s="26"/>
      <c r="AH49" s="27"/>
    </row>
    <row r="50" spans="31:34" x14ac:dyDescent="0.25">
      <c r="AG50" s="26"/>
      <c r="AH50" s="27"/>
    </row>
    <row r="53" spans="31:34" x14ac:dyDescent="0.25">
      <c r="AE53" s="25"/>
      <c r="AH53" s="28"/>
    </row>
  </sheetData>
  <pageMargins left="0.7" right="0.7" top="0.75" bottom="0.75" header="0.3" footer="0.3"/>
  <pageSetup paperSize="9" orientation="portrait"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742A0-E46F-4EE5-BA7E-B72DC5F94CCC}">
  <dimension ref="A1"/>
  <sheetViews>
    <sheetView topLeftCell="M1" workbookViewId="0">
      <selection activeCell="Q17" sqref="Q17"/>
    </sheetView>
  </sheetViews>
  <sheetFormatPr defaultRowHeight="15" x14ac:dyDescent="0.25"/>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Props1.xml><?xml version="1.0" encoding="utf-8"?>
<ds:datastoreItem xmlns:ds="http://schemas.openxmlformats.org/officeDocument/2006/customXml" ds:itemID="{3B1B50C5-8ECC-4BD3-A44D-1F31F99AEFCC}">
  <ds:schemaRefs/>
</ds:datastoreItem>
</file>

<file path=customXml/itemProps2.xml><?xml version="1.0" encoding="utf-8"?>
<ds:datastoreItem xmlns:ds="http://schemas.openxmlformats.org/officeDocument/2006/customXml" ds:itemID="{43AA6F50-19A0-402B-83DD-0F697F94AD07}">
  <ds:schemaRefs/>
</ds:datastoreItem>
</file>

<file path=customXml/itemProps3.xml><?xml version="1.0" encoding="utf-8"?>
<ds:datastoreItem xmlns:ds="http://schemas.openxmlformats.org/officeDocument/2006/customXml" ds:itemID="{34612E3B-8DA1-4E2C-880B-6EE9C1E15101}">
  <ds:schemaRefs/>
</ds:datastoreItem>
</file>

<file path=customXml/itemProps4.xml><?xml version="1.0" encoding="utf-8"?>
<ds:datastoreItem xmlns:ds="http://schemas.openxmlformats.org/officeDocument/2006/customXml" ds:itemID="{BC8A7ADA-839D-4A78-9FFA-FD17A1E8D5B1}">
  <ds:schemaRefs/>
</ds:datastoreItem>
</file>

<file path=customXml/itemProps5.xml><?xml version="1.0" encoding="utf-8"?>
<ds:datastoreItem xmlns:ds="http://schemas.openxmlformats.org/officeDocument/2006/customXml" ds:itemID="{47752D06-586F-42C5-8132-D7FC78518184}">
  <ds:schemaRefs/>
</ds:datastoreItem>
</file>

<file path=customXml/itemProps6.xml><?xml version="1.0" encoding="utf-8"?>
<ds:datastoreItem xmlns:ds="http://schemas.openxmlformats.org/officeDocument/2006/customXml" ds:itemID="{3D9E766C-3C59-4FD7-8152-85BE648364FD}">
  <ds:schemaRefs/>
</ds:datastoreItem>
</file>

<file path=customXml/itemProps7.xml><?xml version="1.0" encoding="utf-8"?>
<ds:datastoreItem xmlns:ds="http://schemas.openxmlformats.org/officeDocument/2006/customXml" ds:itemID="{50864B75-57E7-4098-800F-01729033984F}">
  <ds:schemaRefs/>
</ds:datastoreItem>
</file>

<file path=customXml/itemProps8.xml><?xml version="1.0" encoding="utf-8"?>
<ds:datastoreItem xmlns:ds="http://schemas.openxmlformats.org/officeDocument/2006/customXml" ds:itemID="{5F1C8985-F120-4D22-9CA5-1DDC221B0BC7}">
  <ds:schemaRefs/>
</ds:datastoreItem>
</file>

<file path=customXml/itemProps9.xml><?xml version="1.0" encoding="utf-8"?>
<ds:datastoreItem xmlns:ds="http://schemas.openxmlformats.org/officeDocument/2006/customXml" ds:itemID="{C8803681-7DDC-4B2B-9CAE-5D231C863EB2}">
  <ds:schemaRefs/>
</ds:datastoreItem>
</file>

<file path=customXml/itemProps10.xml><?xml version="1.0" encoding="utf-8"?>
<ds:datastoreItem xmlns:ds="http://schemas.openxmlformats.org/officeDocument/2006/customXml" ds:itemID="{13588CF8-A105-492C-94A0-99F351966E86}">
  <ds:schemaRefs/>
</ds:datastoreItem>
</file>

<file path=customXml/itemProps11.xml><?xml version="1.0" encoding="utf-8"?>
<ds:datastoreItem xmlns:ds="http://schemas.openxmlformats.org/officeDocument/2006/customXml" ds:itemID="{8F7ABBA2-E39C-4FD2-8292-DCD00FEC30E4}">
  <ds:schemaRefs/>
</ds:datastoreItem>
</file>

<file path=customXml/itemProps12.xml><?xml version="1.0" encoding="utf-8"?>
<ds:datastoreItem xmlns:ds="http://schemas.openxmlformats.org/officeDocument/2006/customXml" ds:itemID="{43E7EB60-DA51-4F38-BB62-32D433C8D9EC}">
  <ds:schemaRefs/>
</ds:datastoreItem>
</file>

<file path=customXml/itemProps13.xml><?xml version="1.0" encoding="utf-8"?>
<ds:datastoreItem xmlns:ds="http://schemas.openxmlformats.org/officeDocument/2006/customXml" ds:itemID="{7D03C39A-029F-4008-84FA-CA0F260C4A9C}">
  <ds:schemaRefs/>
</ds:datastoreItem>
</file>

<file path=customXml/itemProps14.xml><?xml version="1.0" encoding="utf-8"?>
<ds:datastoreItem xmlns:ds="http://schemas.openxmlformats.org/officeDocument/2006/customXml" ds:itemID="{A91749E9-2AC4-45A4-8D4C-238085D52EC2}">
  <ds:schemaRefs/>
</ds:datastoreItem>
</file>

<file path=customXml/itemProps15.xml><?xml version="1.0" encoding="utf-8"?>
<ds:datastoreItem xmlns:ds="http://schemas.openxmlformats.org/officeDocument/2006/customXml" ds:itemID="{B9F60A2D-C515-48E1-8C0A-283B58F16DF0}">
  <ds:schemaRefs/>
</ds:datastoreItem>
</file>

<file path=customXml/itemProps16.xml><?xml version="1.0" encoding="utf-8"?>
<ds:datastoreItem xmlns:ds="http://schemas.openxmlformats.org/officeDocument/2006/customXml" ds:itemID="{4B2D690E-7F76-4118-8B0D-B78F497D6B10}">
  <ds:schemaRefs/>
</ds:datastoreItem>
</file>

<file path=customXml/itemProps17.xml><?xml version="1.0" encoding="utf-8"?>
<ds:datastoreItem xmlns:ds="http://schemas.openxmlformats.org/officeDocument/2006/customXml" ds:itemID="{34517945-597D-4C45-AE14-123BBC665A73}">
  <ds:schemaRefs/>
</ds:datastoreItem>
</file>

<file path=customXml/itemProps18.xml><?xml version="1.0" encoding="utf-8"?>
<ds:datastoreItem xmlns:ds="http://schemas.openxmlformats.org/officeDocument/2006/customXml" ds:itemID="{8F10B5B0-645E-4205-950D-88761D001EA3}">
  <ds:schemaRefs>
    <ds:schemaRef ds:uri="http://schemas.microsoft.com/DataMashup"/>
  </ds:schemaRefs>
</ds:datastoreItem>
</file>

<file path=customXml/itemProps19.xml><?xml version="1.0" encoding="utf-8"?>
<ds:datastoreItem xmlns:ds="http://schemas.openxmlformats.org/officeDocument/2006/customXml" ds:itemID="{9ECD0C59-85FD-4C31-BAE3-46CE00E3AE93}">
  <ds:schemaRefs/>
</ds:datastoreItem>
</file>

<file path=customXml/itemProps20.xml><?xml version="1.0" encoding="utf-8"?>
<ds:datastoreItem xmlns:ds="http://schemas.openxmlformats.org/officeDocument/2006/customXml" ds:itemID="{609CA4EE-3ECD-4140-A624-8807FD1FA9A2}">
  <ds:schemaRefs/>
</ds:datastoreItem>
</file>

<file path=customXml/itemProps21.xml><?xml version="1.0" encoding="utf-8"?>
<ds:datastoreItem xmlns:ds="http://schemas.openxmlformats.org/officeDocument/2006/customXml" ds:itemID="{00634A3A-F2BD-44C6-9618-8FE53F15F14C}">
  <ds:schemaRefs/>
</ds:datastoreItem>
</file>

<file path=customXml/itemProps22.xml><?xml version="1.0" encoding="utf-8"?>
<ds:datastoreItem xmlns:ds="http://schemas.openxmlformats.org/officeDocument/2006/customXml" ds:itemID="{5800DF1A-57B2-49DB-BE05-EFF212B18C85}">
  <ds:schemaRefs/>
</ds:datastoreItem>
</file>

<file path=customXml/itemProps23.xml><?xml version="1.0" encoding="utf-8"?>
<ds:datastoreItem xmlns:ds="http://schemas.openxmlformats.org/officeDocument/2006/customXml" ds:itemID="{8F4FE009-DF80-4D29-B32F-475060165875}">
  <ds:schemaRefs/>
</ds:datastoreItem>
</file>

<file path=customXml/itemProps24.xml><?xml version="1.0" encoding="utf-8"?>
<ds:datastoreItem xmlns:ds="http://schemas.openxmlformats.org/officeDocument/2006/customXml" ds:itemID="{966C953A-9EA9-49A2-8EC4-3C315BA03E16}">
  <ds:schemaRefs/>
</ds:datastoreItem>
</file>

<file path=customXml/itemProps25.xml><?xml version="1.0" encoding="utf-8"?>
<ds:datastoreItem xmlns:ds="http://schemas.openxmlformats.org/officeDocument/2006/customXml" ds:itemID="{B580F934-6943-4BBC-AC7B-717112C15A3B}">
  <ds:schemaRefs/>
</ds:datastoreItem>
</file>

<file path=customXml/itemProps26.xml><?xml version="1.0" encoding="utf-8"?>
<ds:datastoreItem xmlns:ds="http://schemas.openxmlformats.org/officeDocument/2006/customXml" ds:itemID="{FC0CF8A1-9901-4B7E-BD2F-A7D9EA58C879}">
  <ds:schemaRefs/>
</ds:datastoreItem>
</file>

<file path=customXml/itemProps27.xml><?xml version="1.0" encoding="utf-8"?>
<ds:datastoreItem xmlns:ds="http://schemas.openxmlformats.org/officeDocument/2006/customXml" ds:itemID="{F0F967FC-3920-4622-8D6A-F507563C5EA5}">
  <ds:schemaRefs/>
</ds:datastoreItem>
</file>

<file path=customXml/itemProps28.xml><?xml version="1.0" encoding="utf-8"?>
<ds:datastoreItem xmlns:ds="http://schemas.openxmlformats.org/officeDocument/2006/customXml" ds:itemID="{502E3C38-99C7-493B-9EF3-E03D8BEA31B4}">
  <ds:schemaRefs/>
</ds:datastoreItem>
</file>

<file path=customXml/itemProps29.xml><?xml version="1.0" encoding="utf-8"?>
<ds:datastoreItem xmlns:ds="http://schemas.openxmlformats.org/officeDocument/2006/customXml" ds:itemID="{9E7E0564-E6C2-4FAF-85F2-CCA340D2D940}">
  <ds:schemaRefs/>
</ds:datastoreItem>
</file>

<file path=customXml/itemProps30.xml><?xml version="1.0" encoding="utf-8"?>
<ds:datastoreItem xmlns:ds="http://schemas.openxmlformats.org/officeDocument/2006/customXml" ds:itemID="{68E0004C-F687-446F-A474-702D0A572740}">
  <ds:schemaRefs/>
</ds:datastoreItem>
</file>

<file path=customXml/itemProps31.xml><?xml version="1.0" encoding="utf-8"?>
<ds:datastoreItem xmlns:ds="http://schemas.openxmlformats.org/officeDocument/2006/customXml" ds:itemID="{72BC81DF-98E8-4010-B22D-59A70665F6D0}">
  <ds:schemaRefs/>
</ds:datastoreItem>
</file>

<file path=customXml/itemProps32.xml><?xml version="1.0" encoding="utf-8"?>
<ds:datastoreItem xmlns:ds="http://schemas.openxmlformats.org/officeDocument/2006/customXml" ds:itemID="{F7A5A6BB-7E53-4EA6-89AE-DC05D6CFD3D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4</vt:i4>
      </vt:variant>
    </vt:vector>
  </HeadingPairs>
  <TitlesOfParts>
    <vt:vector size="9" baseType="lpstr">
      <vt:lpstr>Sheet3</vt:lpstr>
      <vt:lpstr>Sales Analysis</vt:lpstr>
      <vt:lpstr>Nova Dashboard</vt:lpstr>
      <vt:lpstr>Year Analysis</vt:lpstr>
      <vt:lpstr>Sheet2</vt:lpstr>
      <vt:lpstr>'Year Analysis'!Lookup</vt:lpstr>
      <vt:lpstr>Lookup</vt:lpstr>
      <vt:lpstr>'Year Analysis'!LookupTable</vt:lpstr>
      <vt:lpstr>LookupTable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Naomii O.</dc:creator>
  <cp:lastModifiedBy>Naomii O.</cp:lastModifiedBy>
  <dcterms:created xsi:type="dcterms:W3CDTF">2025-05-17T11:43:15Z</dcterms:created>
  <dcterms:modified xsi:type="dcterms:W3CDTF">2025-05-23T09:20:14Z</dcterms:modified>
</cp:coreProperties>
</file>