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hidePivotFieldList="1"/>
  <mc:AlternateContent xmlns:mc="http://schemas.openxmlformats.org/markup-compatibility/2006">
    <mc:Choice Requires="x15">
      <x15ac:absPath xmlns:x15ac="http://schemas.microsoft.com/office/spreadsheetml/2010/11/ac" url="C:\Users\joshu\Desktop\TeachingEvalDAProject\"/>
    </mc:Choice>
  </mc:AlternateContent>
  <xr:revisionPtr revIDLastSave="0" documentId="13_ncr:1_{EF772ABC-585C-40B4-90F6-AD629E0319B0}" xr6:coauthVersionLast="47" xr6:coauthVersionMax="47" xr10:uidLastSave="{00000000-0000-0000-0000-000000000000}"/>
  <workbookProtection workbookAlgorithmName="SHA-512" workbookHashValue="ewUwxiu18O3HTg4XHStSGMCPWUqj4zrORpsDiLzLJQkJ8qp6ywIJW6zS/6+di0LHNT94VRU9wyho7b3ZFMkUZw==" workbookSaltValue="eBhdozoOhXjY17Qo4dT1kg==" workbookSpinCount="100000" lockStructure="1"/>
  <bookViews>
    <workbookView xWindow="-28920" yWindow="-120" windowWidth="29040" windowHeight="15720" firstSheet="4" activeTab="4" xr2:uid="{5AC6DFFA-4101-4EAA-BF19-01DB8EA28614}"/>
  </bookViews>
  <sheets>
    <sheet name="Wide Data" sheetId="1" state="veryHidden" r:id="rId1"/>
    <sheet name="Long Data" sheetId="2" state="veryHidden" r:id="rId2"/>
    <sheet name="Chart Data" sheetId="6" state="veryHidden" r:id="rId3"/>
    <sheet name="Summary of Evaluations" sheetId="3" state="veryHidden" r:id="rId4"/>
    <sheet name="Evaluation Dashboard" sheetId="4" r:id="rId5"/>
  </sheets>
  <definedNames>
    <definedName name="_xlnm._FilterDatabase" localSheetId="0" hidden="1">'Wide Data'!$A$1:$AE$32</definedName>
    <definedName name="Slicer_Row_Labels">#N/A</definedName>
    <definedName name="Slicer_Year">#N/A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4" l="1"/>
  <c r="B15" i="4"/>
  <c r="B14" i="4"/>
  <c r="B10" i="4"/>
  <c r="B8" i="4"/>
  <c r="B7" i="4"/>
  <c r="T27" i="2"/>
  <c r="F27" i="2"/>
  <c r="E27" i="2"/>
  <c r="D27" i="2"/>
  <c r="C27" i="2"/>
  <c r="B27" i="2"/>
  <c r="T26" i="2"/>
  <c r="F26" i="2"/>
  <c r="E26" i="2"/>
  <c r="D26" i="2"/>
  <c r="C26" i="2"/>
  <c r="B26" i="2"/>
  <c r="T25" i="2"/>
  <c r="F25" i="2"/>
  <c r="E25" i="2"/>
  <c r="D25" i="2"/>
  <c r="C25" i="2"/>
  <c r="B25" i="2"/>
  <c r="T24" i="2"/>
  <c r="F24" i="2"/>
  <c r="E24" i="2"/>
  <c r="D24" i="2"/>
  <c r="C24" i="2"/>
  <c r="B24" i="2"/>
  <c r="F23" i="2"/>
  <c r="E23" i="2"/>
  <c r="D23" i="2"/>
  <c r="C23" i="2"/>
  <c r="B23" i="2"/>
  <c r="F22" i="2"/>
  <c r="E22" i="2"/>
  <c r="D22" i="2"/>
  <c r="C22" i="2"/>
  <c r="B22" i="2"/>
  <c r="F21" i="2"/>
  <c r="E21" i="2"/>
  <c r="D21" i="2"/>
  <c r="C21" i="2"/>
  <c r="B21" i="2"/>
  <c r="F20" i="2"/>
  <c r="E20" i="2"/>
  <c r="D20" i="2"/>
  <c r="C20" i="2"/>
  <c r="B20" i="2"/>
  <c r="F19" i="2"/>
  <c r="E19" i="2"/>
  <c r="D19" i="2"/>
  <c r="C19" i="2"/>
  <c r="B19" i="2"/>
  <c r="F18" i="2"/>
  <c r="E18" i="2"/>
  <c r="D18" i="2"/>
  <c r="C18" i="2"/>
  <c r="B18" i="2"/>
  <c r="F17" i="2"/>
  <c r="E17" i="2"/>
  <c r="D17" i="2"/>
  <c r="C17" i="2"/>
  <c r="B17" i="2"/>
  <c r="F16" i="2"/>
  <c r="E16" i="2"/>
  <c r="D16" i="2"/>
  <c r="C16" i="2"/>
  <c r="B16" i="2"/>
  <c r="P15" i="2"/>
  <c r="O15" i="2"/>
  <c r="F15" i="2"/>
  <c r="E15" i="2"/>
  <c r="D15" i="2"/>
  <c r="C15" i="2"/>
  <c r="B15" i="2"/>
  <c r="P14" i="2"/>
  <c r="P13" i="2"/>
  <c r="P12" i="2"/>
  <c r="V11" i="2" a="1"/>
  <c r="V11" i="2" s="1"/>
  <c r="P11" i="2"/>
  <c r="V10" i="2" a="1"/>
  <c r="V10" i="2" s="1"/>
  <c r="P10" i="2"/>
  <c r="C32" i="1"/>
  <c r="C31" i="1"/>
  <c r="C30" i="1"/>
  <c r="C29" i="1"/>
  <c r="AE28" i="1"/>
  <c r="AD28" i="1"/>
  <c r="AC28" i="1"/>
  <c r="AB28" i="1"/>
  <c r="AA28" i="1"/>
  <c r="Z28" i="1"/>
  <c r="Y28" i="1"/>
  <c r="X28" i="1"/>
  <c r="W28" i="1"/>
  <c r="V28" i="1"/>
  <c r="U28" i="1"/>
  <c r="T28" i="1"/>
  <c r="S28" i="1"/>
  <c r="R28" i="1"/>
  <c r="Q28" i="1"/>
  <c r="P28" i="1"/>
  <c r="O28" i="1"/>
  <c r="N28" i="1"/>
  <c r="M28" i="1"/>
  <c r="L28" i="1"/>
  <c r="K28" i="1"/>
  <c r="J28" i="1"/>
  <c r="I28" i="1"/>
  <c r="H28" i="1"/>
  <c r="G28" i="1"/>
  <c r="F28" i="1"/>
  <c r="Z27" i="1"/>
  <c r="H27" i="1"/>
  <c r="Z26" i="1"/>
  <c r="H26" i="1"/>
  <c r="Z25" i="1"/>
  <c r="H25" i="1"/>
  <c r="Z24" i="1"/>
  <c r="H24" i="1"/>
  <c r="H23" i="1"/>
  <c r="Z22" i="1"/>
  <c r="O22" i="1"/>
  <c r="H22" i="1"/>
  <c r="Z21" i="1"/>
  <c r="S21" i="1"/>
  <c r="O21" i="1"/>
  <c r="H21" i="1"/>
  <c r="Z20" i="1"/>
  <c r="S20" i="1"/>
  <c r="O20" i="1"/>
  <c r="H20" i="1"/>
  <c r="Z19" i="1"/>
  <c r="S19" i="1"/>
  <c r="O19" i="1"/>
  <c r="H19" i="1"/>
  <c r="Z18" i="1"/>
  <c r="S18" i="1"/>
  <c r="O18" i="1"/>
  <c r="H18" i="1"/>
  <c r="Z17" i="1"/>
  <c r="S17" i="1"/>
  <c r="O17" i="1"/>
  <c r="H17" i="1"/>
  <c r="Z16" i="1"/>
  <c r="S16" i="1"/>
  <c r="O16" i="1"/>
  <c r="H16" i="1"/>
  <c r="Z15" i="1"/>
  <c r="S15" i="1"/>
  <c r="O15" i="1"/>
  <c r="H15" i="1"/>
  <c r="Z14" i="1"/>
  <c r="S14" i="1"/>
  <c r="O14" i="1"/>
  <c r="H14" i="1"/>
  <c r="S13" i="1"/>
  <c r="O13" i="1"/>
  <c r="H13" i="1"/>
  <c r="Z12" i="1"/>
  <c r="S12" i="1"/>
  <c r="O12" i="1"/>
  <c r="H12" i="1"/>
  <c r="Z11" i="1"/>
  <c r="S11" i="1"/>
  <c r="O11" i="1"/>
  <c r="H11" i="1"/>
  <c r="Z10" i="1"/>
  <c r="S10" i="1"/>
  <c r="O10" i="1"/>
  <c r="H10" i="1"/>
  <c r="Z9" i="1"/>
  <c r="S9" i="1"/>
  <c r="O9" i="1"/>
  <c r="H9" i="1"/>
  <c r="Z8" i="1"/>
  <c r="S8" i="1"/>
  <c r="O8" i="1"/>
  <c r="H8" i="1"/>
  <c r="Z7" i="1"/>
  <c r="S7" i="1"/>
  <c r="O7" i="1"/>
  <c r="H7" i="1"/>
  <c r="Z6" i="1"/>
  <c r="S6" i="1"/>
  <c r="O6" i="1"/>
  <c r="H6" i="1"/>
  <c r="Z5" i="1"/>
  <c r="S5" i="1"/>
  <c r="O5" i="1"/>
  <c r="H5" i="1"/>
  <c r="Z4" i="1"/>
  <c r="S4" i="1"/>
  <c r="O4" i="1"/>
  <c r="H4" i="1"/>
  <c r="Z3" i="1"/>
  <c r="S3" i="1"/>
  <c r="O3" i="1"/>
  <c r="H3"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<sst xmlns="http://schemas.openxmlformats.org/spreadsheetml/2006/main" count="206" uniqueCount="90">
  <si>
    <t>Year</t>
  </si>
  <si>
    <t>Department</t>
  </si>
  <si>
    <t>Course Number</t>
  </si>
  <si>
    <t>Section Number</t>
  </si>
  <si>
    <t>Level</t>
  </si>
  <si>
    <t>Enrolled</t>
  </si>
  <si>
    <t>Responses</t>
  </si>
  <si>
    <t>Instructor respects students</t>
  </si>
  <si>
    <t>Instructor knowledgeable</t>
  </si>
  <si>
    <t>Response rate</t>
  </si>
  <si>
    <t>Course covered objectives</t>
  </si>
  <si>
    <t>Instructor enthusiastic</t>
  </si>
  <si>
    <t>Fair grading</t>
  </si>
  <si>
    <t>Instructor rating</t>
  </si>
  <si>
    <t>Adequate and timely feedback</t>
  </si>
  <si>
    <t>Understanding of Writing Tasks</t>
  </si>
  <si>
    <t>Improved ability to read/apply</t>
  </si>
  <si>
    <t>Improved skills in managing feedback</t>
  </si>
  <si>
    <t>Increased library research</t>
  </si>
  <si>
    <t>Improved academic language use</t>
  </si>
  <si>
    <t>Fair grading (cleaned)</t>
  </si>
  <si>
    <t>Organized materials in LMS</t>
  </si>
  <si>
    <t>Understood American classroom culture</t>
  </si>
  <si>
    <t>Understood modes of communication</t>
  </si>
  <si>
    <t>Developed academic language</t>
  </si>
  <si>
    <t>Improved academic language (cleaned)</t>
  </si>
  <si>
    <t>Prepared both formal and informal presentations</t>
  </si>
  <si>
    <t>Developed Expertise in multimedia communication</t>
  </si>
  <si>
    <t>EAP</t>
  </si>
  <si>
    <t>EFL</t>
  </si>
  <si>
    <t>TED</t>
  </si>
  <si>
    <t>D80</t>
  </si>
  <si>
    <t>D20</t>
  </si>
  <si>
    <t>EAP-1</t>
  </si>
  <si>
    <t>EAP-2</t>
  </si>
  <si>
    <t>AGGREGATES</t>
  </si>
  <si>
    <t>Graded fairly</t>
  </si>
  <si>
    <t>Graded Timely</t>
  </si>
  <si>
    <t>Timely Grading &amp; Feedback (Cleaned)</t>
  </si>
  <si>
    <t>Response Rate</t>
  </si>
  <si>
    <t>Instructor</t>
  </si>
  <si>
    <t>CCAS</t>
  </si>
  <si>
    <t>Undergrad</t>
  </si>
  <si>
    <t>Grad</t>
  </si>
  <si>
    <t>2,5</t>
  </si>
  <si>
    <t>6,12</t>
  </si>
  <si>
    <t>13,16</t>
  </si>
  <si>
    <t>17,21</t>
  </si>
  <si>
    <t>22,27</t>
  </si>
  <si>
    <t>Annual Cell Ranges</t>
  </si>
  <si>
    <t>Graduate</t>
  </si>
  <si>
    <t>Undergraduate</t>
  </si>
  <si>
    <t>Number of Students</t>
  </si>
  <si>
    <t>Total</t>
  </si>
  <si>
    <t>Number of Evals</t>
  </si>
  <si>
    <t>ELC</t>
  </si>
  <si>
    <t>Fall</t>
  </si>
  <si>
    <t>Spring</t>
  </si>
  <si>
    <t>Summer</t>
  </si>
  <si>
    <t>FALL</t>
  </si>
  <si>
    <t>SPRING</t>
  </si>
  <si>
    <t>SUMMER</t>
  </si>
  <si>
    <t>Response Rates</t>
  </si>
  <si>
    <t>Row Labels</t>
  </si>
  <si>
    <t>Grand Total</t>
  </si>
  <si>
    <t>Average of Instructor respects students</t>
  </si>
  <si>
    <t>Average of Instructor knowledgeable</t>
  </si>
  <si>
    <t>Average of Course covered objectives</t>
  </si>
  <si>
    <t>Average of Improved academic language (cleaned)</t>
  </si>
  <si>
    <t>Average of Understanding of Writing Tasks</t>
  </si>
  <si>
    <t>Average of Improved skills in managing feedback</t>
  </si>
  <si>
    <t>Average of Instructor rating</t>
  </si>
  <si>
    <t>Average of Improved ability to read/apply</t>
  </si>
  <si>
    <t>Average of Timely Grading &amp; Feedback (Cleaned)</t>
  </si>
  <si>
    <t>Average of Increased library research</t>
  </si>
  <si>
    <t>Average of Instructor enthusiastic</t>
  </si>
  <si>
    <t>Average of Fair grading (cleaned)</t>
  </si>
  <si>
    <t>Values</t>
  </si>
  <si>
    <t>nstructor knowledgeable</t>
  </si>
  <si>
    <t>Improved Academic Language</t>
  </si>
  <si>
    <t>Timely Grading &amp; Feedback</t>
  </si>
  <si>
    <t>Improved library research abilities</t>
  </si>
  <si>
    <t>Average of Average of Instructor enthusiastic</t>
  </si>
  <si>
    <t>Average of Average of Fair grading (cleaned)</t>
  </si>
  <si>
    <t>Select Year(s)</t>
  </si>
  <si>
    <t>Sum of Number of Students</t>
  </si>
  <si>
    <t>Sum of Number of Evals</t>
  </si>
  <si>
    <t>#Students</t>
  </si>
  <si>
    <t>#Evals</t>
  </si>
  <si>
    <t>Courses by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</si>
</sst>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
    <numFmt numFmtId="166" formatCode="00"/>
    <numFmt numFmtId="167" formatCode="0.000"/>
  </numFmts>
  <fonts count="14" x14ac:knownFonts="1">
    <font>
      <sz val="11"/>
      <color theme="1"/>
      <name val="Calibri"/>
      <family val="2"/>
      <scheme val="minor"/>
    </font>
    <font>
      <b/>
      <sz val="12"/>
      <color theme="0"/>
      <name val="Arial"/>
      <family val="2"/>
    </font>
    <font>
      <sz val="12"/>
      <color theme="1"/>
      <name val="Arial"/>
      <family val="2"/>
    </font>
    <font>
      <b/>
      <sz val="12"/>
      <color theme="1"/>
      <name val="Arial"/>
      <family val="2"/>
    </font>
    <font>
      <sz val="11"/>
      <color theme="1"/>
      <name val="Arial"/>
      <family val="2"/>
    </font>
    <font>
      <sz val="11"/>
      <name val="Calibri"/>
      <family val="2"/>
      <scheme val="minor"/>
    </font>
    <font>
      <b/>
      <sz val="11"/>
      <color theme="1"/>
      <name val="Arial"/>
      <family val="2"/>
    </font>
    <font>
      <sz val="14"/>
      <color theme="1"/>
      <name val="Arial"/>
      <family val="2"/>
    </font>
    <font>
      <sz val="16"/>
      <color theme="0"/>
      <name val="Arial"/>
      <family val="2"/>
    </font>
    <font>
      <sz val="28"/>
      <color theme="1"/>
      <name val="Arial"/>
      <family val="2"/>
    </font>
    <font>
      <sz val="14"/>
      <color theme="0"/>
      <name val="Arial"/>
      <family val="2"/>
    </font>
    <font>
      <b/>
      <sz val="14"/>
      <color theme="0"/>
      <name val="Arial"/>
      <family val="2"/>
    </font>
    <font>
      <sz val="14"/>
      <color theme="1"/>
      <name val="Arial"/>
    </font>
    <font>
      <sz val="14"/>
      <color theme="0"/>
      <name val="Arial"/>
    </font>
  </fonts>
  <fills count="9">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rgb="FFDEB887"/>
        <bgColor indexed="64"/>
      </patternFill>
    </fill>
    <fill>
      <patternFill patternType="solid">
        <fgColor rgb="FF00206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2" fillId="0" borderId="0" xfId="0" applyFont="1" applyAlignment="1">
      <alignment horizontal="center"/>
    </xf>
    <xf numFmtId="0" fontId="2" fillId="0" borderId="0" xfId="0" applyFont="1"/>
    <xf numFmtId="164" fontId="2" fillId="0" borderId="0" xfId="0" applyNumberFormat="1" applyFont="1" applyAlignment="1">
      <alignment horizontal="center"/>
    </xf>
    <xf numFmtId="1" fontId="2" fillId="0" borderId="0" xfId="0" applyNumberFormat="1" applyFont="1" applyAlignment="1">
      <alignment horizontal="center"/>
    </xf>
    <xf numFmtId="165" fontId="2" fillId="0" borderId="0" xfId="0" applyNumberFormat="1" applyFont="1" applyAlignment="1">
      <alignment horizontal="center"/>
    </xf>
    <xf numFmtId="166" fontId="2" fillId="0" borderId="0" xfId="0" applyNumberFormat="1" applyFont="1" applyAlignment="1">
      <alignment horizontal="center"/>
    </xf>
    <xf numFmtId="10" fontId="2" fillId="0" borderId="0" xfId="0" applyNumberFormat="1" applyFont="1" applyAlignment="1">
      <alignment horizontal="center"/>
    </xf>
    <xf numFmtId="0" fontId="3" fillId="2" borderId="0" xfId="0" applyFont="1" applyFill="1" applyAlignment="1">
      <alignment horizontal="center"/>
    </xf>
    <xf numFmtId="164" fontId="2" fillId="3" borderId="0" xfId="0" applyNumberFormat="1" applyFont="1" applyFill="1" applyAlignment="1">
      <alignment horizontal="center"/>
    </xf>
    <xf numFmtId="0" fontId="0" fillId="2" borderId="0" xfId="0" applyFill="1"/>
    <xf numFmtId="164" fontId="1" fillId="5" borderId="0" xfId="0" applyNumberFormat="1" applyFont="1" applyFill="1" applyAlignment="1">
      <alignment horizontal="center"/>
    </xf>
    <xf numFmtId="164" fontId="3" fillId="4" borderId="0" xfId="0" applyNumberFormat="1" applyFont="1" applyFill="1" applyAlignment="1">
      <alignment horizontal="center"/>
    </xf>
    <xf numFmtId="0" fontId="4" fillId="0" borderId="0" xfId="0" applyFont="1"/>
    <xf numFmtId="0" fontId="5" fillId="0" borderId="0" xfId="0" applyFont="1"/>
    <xf numFmtId="0" fontId="1" fillId="5" borderId="0" xfId="0" applyFont="1" applyFill="1" applyAlignment="1">
      <alignment horizontal="right"/>
    </xf>
    <xf numFmtId="165" fontId="1" fillId="5" borderId="0" xfId="0" applyNumberFormat="1" applyFont="1" applyFill="1" applyAlignment="1">
      <alignment horizontal="right"/>
    </xf>
    <xf numFmtId="164" fontId="1" fillId="5" borderId="0" xfId="0" applyNumberFormat="1" applyFont="1" applyFill="1" applyAlignment="1">
      <alignment horizontal="right"/>
    </xf>
    <xf numFmtId="0" fontId="3" fillId="4" borderId="0" xfId="0" applyFont="1" applyFill="1"/>
    <xf numFmtId="10" fontId="2" fillId="0" borderId="0" xfId="0" applyNumberFormat="1" applyFont="1"/>
    <xf numFmtId="1" fontId="2" fillId="0" borderId="0" xfId="0" applyNumberFormat="1" applyFont="1"/>
    <xf numFmtId="167" fontId="2" fillId="0" borderId="0" xfId="0" applyNumberFormat="1" applyFont="1"/>
    <xf numFmtId="0" fontId="4" fillId="0" borderId="0" xfId="0" applyFont="1" applyAlignment="1">
      <alignment horizontal="center"/>
    </xf>
    <xf numFmtId="2" fontId="4" fillId="0" borderId="0" xfId="0" applyNumberFormat="1" applyFont="1" applyAlignment="1">
      <alignment horizontal="center"/>
    </xf>
    <xf numFmtId="0" fontId="4" fillId="7" borderId="0" xfId="0" applyFont="1" applyFill="1"/>
    <xf numFmtId="0" fontId="4" fillId="7" borderId="0" xfId="0" applyFont="1" applyFill="1" applyAlignment="1">
      <alignment horizontal="center"/>
    </xf>
    <xf numFmtId="2" fontId="4" fillId="7" borderId="0" xfId="0" applyNumberFormat="1" applyFont="1" applyFill="1" applyAlignment="1">
      <alignment horizontal="center"/>
    </xf>
    <xf numFmtId="2" fontId="0" fillId="7" borderId="0" xfId="0" applyNumberFormat="1" applyFill="1"/>
    <xf numFmtId="0" fontId="1" fillId="5" borderId="0" xfId="0" applyFont="1" applyFill="1" applyAlignment="1">
      <alignment horizontal="center"/>
    </xf>
    <xf numFmtId="165" fontId="1" fillId="5" borderId="0" xfId="0" applyNumberFormat="1" applyFont="1" applyFill="1" applyAlignment="1">
      <alignment horizontal="center"/>
    </xf>
    <xf numFmtId="166" fontId="1" fillId="5" borderId="0" xfId="0" applyNumberFormat="1" applyFont="1" applyFill="1" applyAlignment="1">
      <alignment horizontal="center"/>
    </xf>
    <xf numFmtId="0" fontId="1" fillId="5" borderId="0" xfId="0" applyFont="1" applyFill="1"/>
    <xf numFmtId="0" fontId="3" fillId="4" borderId="0" xfId="0" applyFont="1" applyFill="1" applyAlignment="1">
      <alignment horizontal="center"/>
    </xf>
    <xf numFmtId="165" fontId="3" fillId="4" borderId="0" xfId="0" applyNumberFormat="1" applyFont="1" applyFill="1" applyAlignment="1">
      <alignment horizontal="center"/>
    </xf>
    <xf numFmtId="166" fontId="3" fillId="4" borderId="0" xfId="0" applyNumberFormat="1" applyFont="1" applyFill="1" applyAlignment="1">
      <alignment horizontal="center"/>
    </xf>
    <xf numFmtId="10" fontId="3" fillId="4" borderId="0" xfId="0" applyNumberFormat="1" applyFont="1" applyFill="1" applyAlignment="1">
      <alignment horizontal="center"/>
    </xf>
    <xf numFmtId="0" fontId="2" fillId="2" borderId="0" xfId="0" applyFont="1" applyFill="1" applyAlignment="1">
      <alignment horizontal="center"/>
    </xf>
    <xf numFmtId="0" fontId="8" fillId="8" borderId="0" xfId="0" applyFont="1" applyFill="1"/>
    <xf numFmtId="0" fontId="9" fillId="8" borderId="0" xfId="0" applyFont="1" applyFill="1" applyAlignment="1">
      <alignment vertical="center"/>
    </xf>
    <xf numFmtId="2" fontId="4" fillId="0" borderId="0" xfId="0" applyNumberFormat="1" applyFont="1"/>
    <xf numFmtId="0" fontId="4" fillId="0" borderId="0" xfId="0" applyFont="1" applyAlignment="1">
      <alignment horizontal="right"/>
    </xf>
    <xf numFmtId="1" fontId="4" fillId="0" borderId="0" xfId="0" applyNumberFormat="1" applyFont="1"/>
    <xf numFmtId="0" fontId="4" fillId="0" borderId="0" xfId="0" applyFont="1" applyAlignment="1">
      <alignment vertical="center"/>
    </xf>
    <xf numFmtId="0" fontId="0" fillId="8" borderId="0" xfId="0" applyFill="1"/>
    <xf numFmtId="0" fontId="3" fillId="0" borderId="0" xfId="0" applyFont="1" applyAlignment="1">
      <alignment vertical="center"/>
    </xf>
    <xf numFmtId="0" fontId="0" fillId="0" borderId="0" xfId="0" pivotButton="1"/>
    <xf numFmtId="0" fontId="0" fillId="0" borderId="0" xfId="0" applyAlignment="1">
      <alignment horizontal="left"/>
    </xf>
    <xf numFmtId="2" fontId="0" fillId="0" borderId="0" xfId="0" applyNumberFormat="1"/>
    <xf numFmtId="0" fontId="7" fillId="8" borderId="0" xfId="0" applyFont="1" applyFill="1" applyAlignment="1">
      <alignment vertical="center"/>
    </xf>
    <xf numFmtId="0" fontId="7" fillId="8" borderId="0" xfId="0" applyFont="1" applyFill="1"/>
    <xf numFmtId="0" fontId="12" fillId="0" borderId="0" xfId="0" applyFont="1"/>
    <xf numFmtId="0" fontId="12" fillId="0" borderId="0" xfId="0" applyFont="1" applyAlignment="1">
      <alignment horizontal="right"/>
    </xf>
    <xf numFmtId="0" fontId="13" fillId="5" borderId="0" xfId="0" applyFont="1" applyFill="1" applyAlignment="1">
      <alignment horizontal="center"/>
    </xf>
    <xf numFmtId="0" fontId="12" fillId="0" borderId="1" xfId="0" applyFont="1" applyBorder="1" applyAlignment="1">
      <alignment horizontal="right"/>
    </xf>
    <xf numFmtId="0" fontId="12" fillId="0" borderId="0" xfId="0" applyFont="1" applyAlignment="1">
      <alignment horizontal="center"/>
    </xf>
    <xf numFmtId="0" fontId="12" fillId="0" borderId="2" xfId="0" applyFont="1" applyBorder="1" applyAlignment="1">
      <alignment horizontal="center"/>
    </xf>
    <xf numFmtId="0" fontId="6" fillId="6" borderId="0" xfId="0" applyFont="1" applyFill="1" applyAlignment="1">
      <alignment horizontal="center"/>
    </xf>
    <xf numFmtId="0" fontId="7" fillId="0" borderId="0" xfId="0" applyFont="1" applyAlignment="1">
      <alignment horizontal="center" vertical="center"/>
    </xf>
    <xf numFmtId="0" fontId="11" fillId="5" borderId="0" xfId="0" applyFont="1" applyFill="1" applyAlignment="1">
      <alignment horizontal="center" vertical="center"/>
    </xf>
    <xf numFmtId="0" fontId="10" fillId="5" borderId="0" xfId="0" applyFont="1" applyFill="1" applyAlignment="1">
      <alignment horizontal="center"/>
    </xf>
    <xf numFmtId="0" fontId="8" fillId="5" borderId="0" xfId="0" applyFont="1" applyFill="1" applyAlignment="1">
      <alignment horizontal="center"/>
    </xf>
    <xf numFmtId="0" fontId="7" fillId="0" borderId="0" xfId="0" applyFont="1" applyAlignment="1">
      <alignment horizontal="center"/>
    </xf>
    <xf numFmtId="0" fontId="11" fillId="5" borderId="0" xfId="0" applyFont="1" applyFill="1" applyAlignment="1">
      <alignment horizontal="center"/>
    </xf>
  </cellXfs>
  <cellStyles count="1">
    <cellStyle name="Normal" xfId="0" builtinId="0"/>
  </cellStyles>
  <dxfs count="48">
    <dxf>
      <font>
        <b val="0"/>
      </font>
    </dxf>
    <dxf>
      <border>
        <bottom style="thin">
          <color indexed="64"/>
        </bottom>
      </border>
    </dxf>
    <dxf>
      <border>
        <bottom style="thin">
          <color indexed="64"/>
        </bottom>
      </border>
    </dxf>
    <dxf>
      <border>
        <bottom style="thin">
          <color indexed="64"/>
        </bottom>
      </border>
    </dxf>
    <dxf>
      <border>
        <right style="thin">
          <color indexed="64"/>
        </right>
      </border>
    </dxf>
    <dxf>
      <border>
        <left style="thin">
          <color indexed="64"/>
        </left>
      </border>
    </dxf>
    <dxf>
      <border>
        <right style="thin">
          <color indexed="64"/>
        </right>
      </border>
    </dxf>
    <dxf>
      <border>
        <right style="thin">
          <color indexed="64"/>
        </right>
      </border>
    </dxf>
    <dxf>
      <font>
        <color theme="0"/>
      </font>
    </dxf>
    <dxf>
      <fill>
        <patternFill patternType="solid">
          <bgColor rgb="FF002060"/>
        </patternFill>
      </fill>
    </dxf>
    <dxf>
      <alignment horizontal="center"/>
    </dxf>
    <dxf>
      <alignment horizontal="right"/>
    </dxf>
    <dxf>
      <alignment horizontal="right"/>
    </dxf>
    <dxf>
      <alignment horizontal="center"/>
    </dxf>
    <dxf>
      <alignment horizontal="center"/>
    </dxf>
    <dxf>
      <font>
        <sz val="14"/>
      </font>
    </dxf>
    <dxf>
      <font>
        <sz val="14"/>
      </font>
    </dxf>
    <dxf>
      <font>
        <sz val="14"/>
      </font>
    </dxf>
    <dxf>
      <font>
        <sz val="14"/>
      </font>
    </dxf>
    <dxf>
      <font>
        <sz val="14"/>
      </font>
    </dxf>
    <dxf>
      <font>
        <sz val="14"/>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2" formatCode="0.00"/>
    </dxf>
    <dxf>
      <font>
        <color theme="0"/>
      </font>
    </dxf>
    <dxf>
      <fill>
        <patternFill patternType="solid">
          <bgColor rgb="FF002060"/>
        </patternFill>
      </fill>
    </dxf>
    <dxf>
      <font>
        <b val="0"/>
      </font>
    </dxf>
    <dxf>
      <alignment horizontal="center"/>
    </dxf>
    <dxf>
      <alignment horizontal="right"/>
    </dxf>
    <dxf>
      <alignment horizontal="right"/>
    </dxf>
    <dxf>
      <alignment horizontal="center"/>
    </dxf>
    <dxf>
      <alignment horizontal="center"/>
    </dxf>
    <dxf>
      <font>
        <sz val="14"/>
      </font>
    </dxf>
    <dxf>
      <font>
        <sz val="14"/>
      </font>
    </dxf>
    <dxf>
      <font>
        <sz val="14"/>
      </font>
    </dxf>
    <dxf>
      <font>
        <sz val="14"/>
      </font>
    </dxf>
    <dxf>
      <font>
        <sz val="14"/>
      </font>
    </dxf>
    <dxf>
      <font>
        <sz val="14"/>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s>
  <tableStyles count="0" defaultTableStyle="TableStyleMedium2" defaultPivotStyle="PivotStyleLight16"/>
  <colors>
    <mruColors>
      <color rgb="FFDEB8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Teaching</a:t>
            </a:r>
            <a:r>
              <a:rPr lang="en-US" baseline="0"/>
              <a:t> Evaluations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2060"/>
            </a:solidFill>
            <a:ln>
              <a:noFill/>
            </a:ln>
            <a:effectLst/>
          </c:spPr>
          <c:invertIfNegative val="0"/>
          <c:cat>
            <c:strRef>
              <c:f>'Chart Data'!$A$1:$Q$1</c:f>
              <c:strCache>
                <c:ptCount val="17"/>
                <c:pt idx="0">
                  <c:v>Instructor respects students</c:v>
                </c:pt>
                <c:pt idx="1">
                  <c:v>Instructor knowledgeable</c:v>
                </c:pt>
                <c:pt idx="2">
                  <c:v>Course covered objectives</c:v>
                </c:pt>
                <c:pt idx="3">
                  <c:v>Instructor enthusiastic</c:v>
                </c:pt>
                <c:pt idx="4">
                  <c:v>Fair grading (cleaned)</c:v>
                </c:pt>
                <c:pt idx="5">
                  <c:v>Instructor rating</c:v>
                </c:pt>
                <c:pt idx="6">
                  <c:v>Timely Grading &amp; Feedback (Cleaned)</c:v>
                </c:pt>
                <c:pt idx="7">
                  <c:v>Understanding of Writing Tasks</c:v>
                </c:pt>
                <c:pt idx="8">
                  <c:v>Improved ability to read/apply</c:v>
                </c:pt>
                <c:pt idx="9">
                  <c:v>Improved skills in managing feedback</c:v>
                </c:pt>
                <c:pt idx="10">
                  <c:v>Increased library research</c:v>
                </c:pt>
                <c:pt idx="11">
                  <c:v>Improved academic language (cleaned)</c:v>
                </c:pt>
                <c:pt idx="12">
                  <c:v>Organized materials in LMS</c:v>
                </c:pt>
                <c:pt idx="13">
                  <c:v>Understood American classroom culture</c:v>
                </c:pt>
                <c:pt idx="14">
                  <c:v>Understood modes of communication</c:v>
                </c:pt>
                <c:pt idx="15">
                  <c:v>Prepared both formal and informal presentations</c:v>
                </c:pt>
                <c:pt idx="16">
                  <c:v>Developed Expertise in multimedia communication</c:v>
                </c:pt>
              </c:strCache>
            </c:strRef>
          </c:cat>
          <c:val>
            <c:numRef>
              <c:f>'Chart Data'!$A$2:$Q$2</c:f>
              <c:numCache>
                <c:formatCode>0.0</c:formatCode>
                <c:ptCount val="17"/>
                <c:pt idx="0">
                  <c:v>4.8</c:v>
                </c:pt>
                <c:pt idx="1">
                  <c:v>4.8</c:v>
                </c:pt>
                <c:pt idx="2">
                  <c:v>4.8</c:v>
                </c:pt>
                <c:pt idx="3">
                  <c:v>4.7</c:v>
                </c:pt>
                <c:pt idx="4">
                  <c:v>4.7</c:v>
                </c:pt>
                <c:pt idx="5">
                  <c:v>4.5999999999999996</c:v>
                </c:pt>
                <c:pt idx="6">
                  <c:v>4.7</c:v>
                </c:pt>
                <c:pt idx="7">
                  <c:v>4.7</c:v>
                </c:pt>
                <c:pt idx="8">
                  <c:v>4.5999999999999996</c:v>
                </c:pt>
                <c:pt idx="9">
                  <c:v>4.5999999999999996</c:v>
                </c:pt>
                <c:pt idx="10">
                  <c:v>4.5</c:v>
                </c:pt>
                <c:pt idx="11">
                  <c:v>4.4000000000000004</c:v>
                </c:pt>
                <c:pt idx="12">
                  <c:v>4.4000000000000004</c:v>
                </c:pt>
                <c:pt idx="13">
                  <c:v>4.7</c:v>
                </c:pt>
                <c:pt idx="14">
                  <c:v>4.7</c:v>
                </c:pt>
                <c:pt idx="15">
                  <c:v>4.7</c:v>
                </c:pt>
                <c:pt idx="16">
                  <c:v>4.3</c:v>
                </c:pt>
              </c:numCache>
            </c:numRef>
          </c:val>
          <c:extLst>
            <c:ext xmlns:c16="http://schemas.microsoft.com/office/drawing/2014/chart" uri="{C3380CC4-5D6E-409C-BE32-E72D297353CC}">
              <c16:uniqueId val="{00000000-E0F3-4917-9EE8-F7DF652924FA}"/>
            </c:ext>
          </c:extLst>
        </c:ser>
        <c:dLbls>
          <c:showLegendKey val="0"/>
          <c:showVal val="0"/>
          <c:showCatName val="0"/>
          <c:showSerName val="0"/>
          <c:showPercent val="0"/>
          <c:showBubbleSize val="0"/>
        </c:dLbls>
        <c:gapWidth val="65"/>
        <c:overlap val="-60"/>
        <c:axId val="413311983"/>
        <c:axId val="413311567"/>
      </c:barChart>
      <c:catAx>
        <c:axId val="413311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3311567"/>
        <c:crosses val="autoZero"/>
        <c:auto val="1"/>
        <c:lblAlgn val="ctr"/>
        <c:lblOffset val="100"/>
        <c:noMultiLvlLbl val="0"/>
      </c:catAx>
      <c:valAx>
        <c:axId val="413311567"/>
        <c:scaling>
          <c:orientation val="minMax"/>
          <c:max val="5"/>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in"/>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311983"/>
        <c:crosses val="autoZero"/>
        <c:crossBetween val="between"/>
        <c:majorUnit val="1"/>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Response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2-DDBD-4C5C-9B4E-EF3303AA56CA}"/>
              </c:ext>
            </c:extLst>
          </c:dPt>
          <c:dPt>
            <c:idx val="1"/>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1-DDBD-4C5C-9B4E-EF3303AA56CA}"/>
              </c:ext>
            </c:extLst>
          </c:dPt>
          <c:dLbls>
            <c:dLbl>
              <c:idx val="0"/>
              <c:layout>
                <c:manualLayout>
                  <c:x val="0.12145633287608586"/>
                  <c:y val="-8.278145695364239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DBD-4C5C-9B4E-EF3303AA56CA}"/>
                </c:ext>
              </c:extLst>
            </c:dLbl>
            <c:dLbl>
              <c:idx val="1"/>
              <c:delete val="1"/>
              <c:extLst>
                <c:ext xmlns:c15="http://schemas.microsoft.com/office/drawing/2012/chart" uri="{CE6537A1-D6FC-4f65-9D91-7224C49458BB}"/>
                <c:ext xmlns:c16="http://schemas.microsoft.com/office/drawing/2014/chart" uri="{C3380CC4-5D6E-409C-BE32-E72D297353CC}">
                  <c16:uniqueId val="{00000001-DDBD-4C5C-9B4E-EF3303AA56C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 Data'!$A$6:$B$6</c:f>
              <c:strCache>
                <c:ptCount val="2"/>
                <c:pt idx="0">
                  <c:v>Response Rate</c:v>
                </c:pt>
                <c:pt idx="1">
                  <c:v>Enrolled</c:v>
                </c:pt>
              </c:strCache>
            </c:strRef>
          </c:cat>
          <c:val>
            <c:numRef>
              <c:f>'Chart Data'!$A$7:$B$7</c:f>
              <c:numCache>
                <c:formatCode>General</c:formatCode>
                <c:ptCount val="2"/>
                <c:pt idx="0">
                  <c:v>184</c:v>
                </c:pt>
                <c:pt idx="1">
                  <c:v>270</c:v>
                </c:pt>
              </c:numCache>
            </c:numRef>
          </c:val>
          <c:extLst>
            <c:ext xmlns:c16="http://schemas.microsoft.com/office/drawing/2014/chart" uri="{C3380CC4-5D6E-409C-BE32-E72D297353CC}">
              <c16:uniqueId val="{00000000-DDBD-4C5C-9B4E-EF3303AA56C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legendEntry>
        <c:idx val="0"/>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Teaching</a:t>
            </a:r>
            <a:r>
              <a:rPr lang="en-US" baseline="0"/>
              <a:t> Load by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2-5434-4049-B34D-1686F8267487}"/>
              </c:ext>
            </c:extLst>
          </c:dPt>
          <c:dPt>
            <c:idx val="1"/>
            <c:bubble3D val="0"/>
            <c:spPr>
              <a:solidFill>
                <a:srgbClr val="DEB887"/>
              </a:solidFill>
              <a:ln w="19050">
                <a:solidFill>
                  <a:schemeClr val="lt1"/>
                </a:solidFill>
              </a:ln>
              <a:effectLst/>
            </c:spPr>
            <c:extLst>
              <c:ext xmlns:c16="http://schemas.microsoft.com/office/drawing/2014/chart" uri="{C3380CC4-5D6E-409C-BE32-E72D297353CC}">
                <c16:uniqueId val="{00000003-5434-4049-B34D-1686F8267487}"/>
              </c:ext>
            </c:extLst>
          </c:dPt>
          <c:dLbls>
            <c:dLbl>
              <c:idx val="0"/>
              <c:layout>
                <c:manualLayout>
                  <c:x val="8.2876085962505716E-2"/>
                  <c:y val="-7.588300220750554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5434-4049-B34D-1686F8267487}"/>
                </c:ext>
              </c:extLst>
            </c:dLbl>
            <c:dLbl>
              <c:idx val="1"/>
              <c:layout>
                <c:manualLayout>
                  <c:x val="-0.1243141289437586"/>
                  <c:y val="6.20860927152317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5434-4049-B34D-1686F826748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'Wide Data'!$B$34:$B$35</c:f>
              <c:strCache>
                <c:ptCount val="2"/>
                <c:pt idx="0">
                  <c:v>Graduate</c:v>
                </c:pt>
                <c:pt idx="1">
                  <c:v>Undergraduate</c:v>
                </c:pt>
              </c:strCache>
            </c:strRef>
          </c:cat>
          <c:val>
            <c:numRef>
              <c:f>'Wide Data'!$C$34:$C$35</c:f>
              <c:numCache>
                <c:formatCode>000</c:formatCode>
                <c:ptCount val="2"/>
                <c:pt idx="0">
                  <c:v>6</c:v>
                </c:pt>
                <c:pt idx="1">
                  <c:v>20</c:v>
                </c:pt>
              </c:numCache>
            </c:numRef>
          </c:val>
          <c:extLst>
            <c:ext xmlns:c16="http://schemas.microsoft.com/office/drawing/2014/chart" uri="{C3380CC4-5D6E-409C-BE32-E72D297353CC}">
              <c16:uniqueId val="{00000001-5434-4049-B34D-1686F826748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Instructor (Blue) and CCAS (Buff) Aggregate Evaluation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Data'!$A$9</c:f>
              <c:strCache>
                <c:ptCount val="1"/>
                <c:pt idx="0">
                  <c:v>Instructor</c:v>
                </c:pt>
              </c:strCache>
            </c:strRef>
          </c:tx>
          <c:spPr>
            <a:solidFill>
              <a:srgbClr val="002060"/>
            </a:solidFill>
            <a:ln>
              <a:noFill/>
            </a:ln>
            <a:effectLst/>
          </c:spPr>
          <c:invertIfNegative val="0"/>
          <c:cat>
            <c:strRef>
              <c:f>'Chart Data'!$B$8:$R$8</c:f>
              <c:strCache>
                <c:ptCount val="17"/>
                <c:pt idx="0">
                  <c:v>Instructor respects students</c:v>
                </c:pt>
                <c:pt idx="1">
                  <c:v>Instructor knowledgeable</c:v>
                </c:pt>
                <c:pt idx="2">
                  <c:v>Course covered objectives</c:v>
                </c:pt>
                <c:pt idx="3">
                  <c:v>Instructor enthusiastic</c:v>
                </c:pt>
                <c:pt idx="4">
                  <c:v>Fair grading (cleaned)</c:v>
                </c:pt>
                <c:pt idx="5">
                  <c:v>Instructor rating</c:v>
                </c:pt>
                <c:pt idx="6">
                  <c:v>Timely Grading &amp; Feedback (Cleaned)</c:v>
                </c:pt>
                <c:pt idx="7">
                  <c:v>Understanding of Writing Tasks</c:v>
                </c:pt>
                <c:pt idx="8">
                  <c:v>Improved ability to read/apply</c:v>
                </c:pt>
                <c:pt idx="9">
                  <c:v>Improved skills in managing feedback</c:v>
                </c:pt>
                <c:pt idx="10">
                  <c:v>Increased library research</c:v>
                </c:pt>
                <c:pt idx="11">
                  <c:v>Improved academic language (cleaned)</c:v>
                </c:pt>
                <c:pt idx="12">
                  <c:v>Organized materials in LMS</c:v>
                </c:pt>
                <c:pt idx="13">
                  <c:v>Understood American classroom culture</c:v>
                </c:pt>
                <c:pt idx="14">
                  <c:v>Understood modes of communication</c:v>
                </c:pt>
                <c:pt idx="15">
                  <c:v>Prepared both formal and informal presentations</c:v>
                </c:pt>
                <c:pt idx="16">
                  <c:v>Developed Expertise in multimedia communication</c:v>
                </c:pt>
              </c:strCache>
            </c:strRef>
          </c:cat>
          <c:val>
            <c:numRef>
              <c:f>'Chart Data'!$B$9:$R$9</c:f>
              <c:numCache>
                <c:formatCode>0.0</c:formatCode>
                <c:ptCount val="17"/>
                <c:pt idx="0">
                  <c:v>4.8</c:v>
                </c:pt>
                <c:pt idx="1">
                  <c:v>4.8</c:v>
                </c:pt>
                <c:pt idx="2">
                  <c:v>4.8</c:v>
                </c:pt>
                <c:pt idx="3">
                  <c:v>4.7</c:v>
                </c:pt>
                <c:pt idx="4">
                  <c:v>4.7</c:v>
                </c:pt>
                <c:pt idx="5">
                  <c:v>4.5999999999999996</c:v>
                </c:pt>
                <c:pt idx="6">
                  <c:v>4.7</c:v>
                </c:pt>
                <c:pt idx="7">
                  <c:v>4.7</c:v>
                </c:pt>
                <c:pt idx="8">
                  <c:v>4.5999999999999996</c:v>
                </c:pt>
                <c:pt idx="9">
                  <c:v>4.5999999999999996</c:v>
                </c:pt>
                <c:pt idx="10">
                  <c:v>4.5</c:v>
                </c:pt>
                <c:pt idx="11">
                  <c:v>4.4000000000000004</c:v>
                </c:pt>
                <c:pt idx="12">
                  <c:v>4.4000000000000004</c:v>
                </c:pt>
                <c:pt idx="13">
                  <c:v>4.7</c:v>
                </c:pt>
                <c:pt idx="14">
                  <c:v>4.7</c:v>
                </c:pt>
                <c:pt idx="15">
                  <c:v>4.7</c:v>
                </c:pt>
                <c:pt idx="16">
                  <c:v>4.3</c:v>
                </c:pt>
              </c:numCache>
            </c:numRef>
          </c:val>
          <c:extLst>
            <c:ext xmlns:c16="http://schemas.microsoft.com/office/drawing/2014/chart" uri="{C3380CC4-5D6E-409C-BE32-E72D297353CC}">
              <c16:uniqueId val="{00000000-327F-496C-8EEA-4EE86297AC23}"/>
            </c:ext>
          </c:extLst>
        </c:ser>
        <c:ser>
          <c:idx val="1"/>
          <c:order val="1"/>
          <c:tx>
            <c:strRef>
              <c:f>'Chart Data'!$A$10</c:f>
              <c:strCache>
                <c:ptCount val="1"/>
                <c:pt idx="0">
                  <c:v>CCAS</c:v>
                </c:pt>
              </c:strCache>
            </c:strRef>
          </c:tx>
          <c:spPr>
            <a:solidFill>
              <a:srgbClr val="DEB887"/>
            </a:solidFill>
            <a:ln>
              <a:noFill/>
            </a:ln>
            <a:effectLst/>
          </c:spPr>
          <c:invertIfNegative val="0"/>
          <c:cat>
            <c:strRef>
              <c:f>'Chart Data'!$B$8:$R$8</c:f>
              <c:strCache>
                <c:ptCount val="17"/>
                <c:pt idx="0">
                  <c:v>Instructor respects students</c:v>
                </c:pt>
                <c:pt idx="1">
                  <c:v>Instructor knowledgeable</c:v>
                </c:pt>
                <c:pt idx="2">
                  <c:v>Course covered objectives</c:v>
                </c:pt>
                <c:pt idx="3">
                  <c:v>Instructor enthusiastic</c:v>
                </c:pt>
                <c:pt idx="4">
                  <c:v>Fair grading (cleaned)</c:v>
                </c:pt>
                <c:pt idx="5">
                  <c:v>Instructor rating</c:v>
                </c:pt>
                <c:pt idx="6">
                  <c:v>Timely Grading &amp; Feedback (Cleaned)</c:v>
                </c:pt>
                <c:pt idx="7">
                  <c:v>Understanding of Writing Tasks</c:v>
                </c:pt>
                <c:pt idx="8">
                  <c:v>Improved ability to read/apply</c:v>
                </c:pt>
                <c:pt idx="9">
                  <c:v>Improved skills in managing feedback</c:v>
                </c:pt>
                <c:pt idx="10">
                  <c:v>Increased library research</c:v>
                </c:pt>
                <c:pt idx="11">
                  <c:v>Improved academic language (cleaned)</c:v>
                </c:pt>
                <c:pt idx="12">
                  <c:v>Organized materials in LMS</c:v>
                </c:pt>
                <c:pt idx="13">
                  <c:v>Understood American classroom culture</c:v>
                </c:pt>
                <c:pt idx="14">
                  <c:v>Understood modes of communication</c:v>
                </c:pt>
                <c:pt idx="15">
                  <c:v>Prepared both formal and informal presentations</c:v>
                </c:pt>
                <c:pt idx="16">
                  <c:v>Developed Expertise in multimedia communication</c:v>
                </c:pt>
              </c:strCache>
            </c:strRef>
          </c:cat>
          <c:val>
            <c:numRef>
              <c:f>'Chart Data'!$B$10:$R$10</c:f>
              <c:numCache>
                <c:formatCode>General</c:formatCode>
                <c:ptCount val="17"/>
                <c:pt idx="0">
                  <c:v>4.7</c:v>
                </c:pt>
                <c:pt idx="1">
                  <c:v>4.8</c:v>
                </c:pt>
                <c:pt idx="2">
                  <c:v>4.5999999999999996</c:v>
                </c:pt>
                <c:pt idx="3">
                  <c:v>4.5999999999999996</c:v>
                </c:pt>
                <c:pt idx="4">
                  <c:v>4.5</c:v>
                </c:pt>
                <c:pt idx="5">
                  <c:v>4.4000000000000004</c:v>
                </c:pt>
                <c:pt idx="6">
                  <c:v>4.4000000000000004</c:v>
                </c:pt>
                <c:pt idx="7">
                  <c:v>4.5</c:v>
                </c:pt>
                <c:pt idx="8">
                  <c:v>4.5</c:v>
                </c:pt>
                <c:pt idx="9">
                  <c:v>4.5</c:v>
                </c:pt>
                <c:pt idx="10">
                  <c:v>4.5</c:v>
                </c:pt>
                <c:pt idx="11">
                  <c:v>4.4000000000000004</c:v>
                </c:pt>
                <c:pt idx="12">
                  <c:v>4.2</c:v>
                </c:pt>
                <c:pt idx="13">
                  <c:v>4.8</c:v>
                </c:pt>
                <c:pt idx="14">
                  <c:v>4.8</c:v>
                </c:pt>
                <c:pt idx="15">
                  <c:v>4.8</c:v>
                </c:pt>
                <c:pt idx="16">
                  <c:v>4.5999999999999996</c:v>
                </c:pt>
              </c:numCache>
            </c:numRef>
          </c:val>
          <c:extLst>
            <c:ext xmlns:c16="http://schemas.microsoft.com/office/drawing/2014/chart" uri="{C3380CC4-5D6E-409C-BE32-E72D297353CC}">
              <c16:uniqueId val="{00000001-327F-496C-8EEA-4EE86297AC23}"/>
            </c:ext>
          </c:extLst>
        </c:ser>
        <c:dLbls>
          <c:showLegendKey val="0"/>
          <c:showVal val="0"/>
          <c:showCatName val="0"/>
          <c:showSerName val="0"/>
          <c:showPercent val="0"/>
          <c:showBubbleSize val="0"/>
        </c:dLbls>
        <c:gapWidth val="66"/>
        <c:axId val="560773664"/>
        <c:axId val="560778656"/>
      </c:barChart>
      <c:catAx>
        <c:axId val="56077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78656"/>
        <c:crosses val="autoZero"/>
        <c:auto val="1"/>
        <c:lblAlgn val="ctr"/>
        <c:lblOffset val="100"/>
        <c:noMultiLvlLbl val="0"/>
      </c:catAx>
      <c:valAx>
        <c:axId val="560778656"/>
        <c:scaling>
          <c:orientation val="minMax"/>
          <c:max val="5"/>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73664"/>
        <c:crosses val="autoZero"/>
        <c:crossBetween val="between"/>
        <c:majorUnit val="1"/>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[TeachEvals2018_Present_actual.xlsx]Chart Data!PivotTable2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panose="020B0604020202020204" pitchFamily="34" charset="0"/>
                <a:cs typeface="Arial" panose="020B0604020202020204" pitchFamily="34" charset="0"/>
              </a:rPr>
              <a:t>Instructor Evaluation</a:t>
            </a:r>
            <a:r>
              <a:rPr lang="en-US" baseline="0">
                <a:latin typeface="Arial" panose="020B0604020202020204" pitchFamily="34" charset="0"/>
                <a:cs typeface="Arial" panose="020B0604020202020204" pitchFamily="34" charset="0"/>
              </a:rPr>
              <a:t> Scores (Annual/Aggregate)</a:t>
            </a:r>
          </a:p>
          <a:p>
            <a:pPr>
              <a:defRPr/>
            </a:pPr>
            <a:r>
              <a:rPr lang="en-US" sz="1000">
                <a:latin typeface="Arial" panose="020B0604020202020204" pitchFamily="34" charset="0"/>
                <a:cs typeface="Arial" panose="020B0604020202020204" pitchFamily="34" charset="0"/>
              </a:rPr>
              <a:t>Select Years or Grand Total from Box in</a:t>
            </a:r>
            <a:r>
              <a:rPr lang="en-US" sz="1000" baseline="0">
                <a:latin typeface="Arial" panose="020B0604020202020204" pitchFamily="34" charset="0"/>
                <a:cs typeface="Arial" panose="020B0604020202020204" pitchFamily="34" charset="0"/>
              </a:rPr>
              <a:t> the Selection Box in the Upper Left</a:t>
            </a:r>
            <a:endParaRPr lang="en-US" sz="1000">
              <a:latin typeface="Arial" panose="020B0604020202020204" pitchFamily="34" charset="0"/>
              <a:cs typeface="Arial" panose="020B0604020202020204" pitchFamily="34" charset="0"/>
            </a:endParaRPr>
          </a:p>
        </c:rich>
      </c:tx>
      <c:layout>
        <c:manualLayout>
          <c:xMode val="edge"/>
          <c:yMode val="edge"/>
          <c:x val="0.32021637437838085"/>
          <c:y val="3.99048479595788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DEB887"/>
          </a:solidFill>
          <a:ln>
            <a:noFill/>
          </a:ln>
          <a:effectLst/>
        </c:spPr>
      </c:pivotFmt>
      <c:pivotFmt>
        <c:idx val="13"/>
        <c:spPr>
          <a:solidFill>
            <a:srgbClr val="DEB887"/>
          </a:solidFill>
          <a:ln>
            <a:noFill/>
          </a:ln>
          <a:effectLst/>
        </c:spPr>
      </c:pivotFmt>
      <c:pivotFmt>
        <c:idx val="14"/>
        <c:spPr>
          <a:solidFill>
            <a:srgbClr val="DEB887"/>
          </a:solidFill>
          <a:ln>
            <a:noFill/>
          </a:ln>
          <a:effectLst/>
        </c:spPr>
      </c:pivotFmt>
      <c:pivotFmt>
        <c:idx val="15"/>
        <c:spPr>
          <a:solidFill>
            <a:srgbClr val="DEB887"/>
          </a:solidFill>
          <a:ln>
            <a:noFill/>
          </a:ln>
          <a:effectLst/>
        </c:spPr>
      </c:pivotFmt>
      <c:pivotFmt>
        <c:idx val="16"/>
        <c:spPr>
          <a:solidFill>
            <a:srgbClr val="DEB887"/>
          </a:solidFill>
          <a:ln>
            <a:noFill/>
          </a:ln>
          <a:effectLst/>
        </c:spPr>
      </c:pivotFmt>
      <c:pivotFmt>
        <c:idx val="17"/>
        <c:spPr>
          <a:solidFill>
            <a:srgbClr val="DEB887"/>
          </a:solidFill>
          <a:ln>
            <a:noFill/>
          </a:ln>
          <a:effectLst/>
        </c:spPr>
      </c:pivotFmt>
    </c:pivotFmts>
    <c:plotArea>
      <c:layout/>
      <c:barChart>
        <c:barDir val="col"/>
        <c:grouping val="clustered"/>
        <c:varyColors val="0"/>
        <c:ser>
          <c:idx val="0"/>
          <c:order val="0"/>
          <c:tx>
            <c:strRef>
              <c:f>'Chart Data'!$B$25</c:f>
              <c:strCache>
                <c:ptCount val="1"/>
                <c:pt idx="0">
                  <c:v>Total</c:v>
                </c:pt>
              </c:strCache>
            </c:strRef>
          </c:tx>
          <c:spPr>
            <a:solidFill>
              <a:schemeClr val="accent1"/>
            </a:solidFill>
            <a:ln>
              <a:noFill/>
            </a:ln>
            <a:effectLst/>
          </c:spPr>
          <c:invertIfNegative val="0"/>
          <c:dPt>
            <c:idx val="1"/>
            <c:invertIfNegative val="0"/>
            <c:bubble3D val="0"/>
            <c:spPr>
              <a:solidFill>
                <a:srgbClr val="DEB887"/>
              </a:solidFill>
              <a:ln>
                <a:noFill/>
              </a:ln>
              <a:effectLst/>
            </c:spPr>
            <c:extLst>
              <c:ext xmlns:c16="http://schemas.microsoft.com/office/drawing/2014/chart" uri="{C3380CC4-5D6E-409C-BE32-E72D297353CC}">
                <c16:uniqueId val="{0000000E-107A-4409-8810-695A17F52541}"/>
              </c:ext>
            </c:extLst>
          </c:dPt>
          <c:dPt>
            <c:idx val="3"/>
            <c:invertIfNegative val="0"/>
            <c:bubble3D val="0"/>
            <c:spPr>
              <a:solidFill>
                <a:srgbClr val="DEB887"/>
              </a:solidFill>
              <a:ln>
                <a:noFill/>
              </a:ln>
              <a:effectLst/>
            </c:spPr>
            <c:extLst>
              <c:ext xmlns:c16="http://schemas.microsoft.com/office/drawing/2014/chart" uri="{C3380CC4-5D6E-409C-BE32-E72D297353CC}">
                <c16:uniqueId val="{0000000F-107A-4409-8810-695A17F52541}"/>
              </c:ext>
            </c:extLst>
          </c:dPt>
          <c:dPt>
            <c:idx val="5"/>
            <c:invertIfNegative val="0"/>
            <c:bubble3D val="0"/>
            <c:spPr>
              <a:solidFill>
                <a:srgbClr val="DEB887"/>
              </a:solidFill>
              <a:ln>
                <a:noFill/>
              </a:ln>
              <a:effectLst/>
            </c:spPr>
            <c:extLst>
              <c:ext xmlns:c16="http://schemas.microsoft.com/office/drawing/2014/chart" uri="{C3380CC4-5D6E-409C-BE32-E72D297353CC}">
                <c16:uniqueId val="{00000011-107A-4409-8810-695A17F52541}"/>
              </c:ext>
            </c:extLst>
          </c:dPt>
          <c:dPt>
            <c:idx val="7"/>
            <c:invertIfNegative val="0"/>
            <c:bubble3D val="0"/>
            <c:spPr>
              <a:solidFill>
                <a:srgbClr val="DEB887"/>
              </a:solidFill>
              <a:ln>
                <a:noFill/>
              </a:ln>
              <a:effectLst/>
            </c:spPr>
            <c:extLst>
              <c:ext xmlns:c16="http://schemas.microsoft.com/office/drawing/2014/chart" uri="{C3380CC4-5D6E-409C-BE32-E72D297353CC}">
                <c16:uniqueId val="{00000012-107A-4409-8810-695A17F52541}"/>
              </c:ext>
            </c:extLst>
          </c:dPt>
          <c:dPt>
            <c:idx val="9"/>
            <c:invertIfNegative val="0"/>
            <c:bubble3D val="0"/>
            <c:spPr>
              <a:solidFill>
                <a:srgbClr val="DEB887"/>
              </a:solidFill>
              <a:ln>
                <a:noFill/>
              </a:ln>
              <a:effectLst/>
            </c:spPr>
            <c:extLst>
              <c:ext xmlns:c16="http://schemas.microsoft.com/office/drawing/2014/chart" uri="{C3380CC4-5D6E-409C-BE32-E72D297353CC}">
                <c16:uniqueId val="{00000013-107A-4409-8810-695A17F52541}"/>
              </c:ext>
            </c:extLst>
          </c:dPt>
          <c:dPt>
            <c:idx val="11"/>
            <c:invertIfNegative val="0"/>
            <c:bubble3D val="0"/>
            <c:spPr>
              <a:solidFill>
                <a:srgbClr val="DEB887"/>
              </a:solidFill>
              <a:ln>
                <a:noFill/>
              </a:ln>
              <a:effectLst/>
            </c:spPr>
            <c:extLst>
              <c:ext xmlns:c16="http://schemas.microsoft.com/office/drawing/2014/chart" uri="{C3380CC4-5D6E-409C-BE32-E72D297353CC}">
                <c16:uniqueId val="{00000014-107A-4409-8810-695A17F52541}"/>
              </c:ext>
            </c:extLst>
          </c:dPt>
          <c:cat>
            <c:strRef>
              <c:f>'Chart Data'!$A$26:$A$37</c:f>
              <c:strCache>
                <c:ptCount val="12"/>
                <c:pt idx="0">
                  <c:v>Instructor rating</c:v>
                </c:pt>
                <c:pt idx="1">
                  <c:v>Instructor knowledgeable</c:v>
                </c:pt>
                <c:pt idx="2">
                  <c:v>Instructor enthusiastic</c:v>
                </c:pt>
                <c:pt idx="3">
                  <c:v>Instructor respects students</c:v>
                </c:pt>
                <c:pt idx="4">
                  <c:v>Improved Academic Language</c:v>
                </c:pt>
                <c:pt idx="5">
                  <c:v>Improved ability to read/apply</c:v>
                </c:pt>
                <c:pt idx="6">
                  <c:v>Understanding of Writing Tasks</c:v>
                </c:pt>
                <c:pt idx="7">
                  <c:v>Improved library research abilities</c:v>
                </c:pt>
                <c:pt idx="8">
                  <c:v>Improved skills in managing feedback</c:v>
                </c:pt>
                <c:pt idx="9">
                  <c:v>Timely Grading &amp; Feedback</c:v>
                </c:pt>
                <c:pt idx="10">
                  <c:v>Fair grading (cleaned)</c:v>
                </c:pt>
                <c:pt idx="11">
                  <c:v>Course covered objectives</c:v>
                </c:pt>
              </c:strCache>
            </c:strRef>
          </c:cat>
          <c:val>
            <c:numRef>
              <c:f>'Chart Data'!$B$26:$B$37</c:f>
              <c:numCache>
                <c:formatCode>General</c:formatCode>
                <c:ptCount val="12"/>
                <c:pt idx="0">
                  <c:v>4.645833333333333</c:v>
                </c:pt>
                <c:pt idx="1">
                  <c:v>4.838461538461539</c:v>
                </c:pt>
                <c:pt idx="2">
                  <c:v>4.7384615384615394</c:v>
                </c:pt>
                <c:pt idx="3">
                  <c:v>4.8230769230769237</c:v>
                </c:pt>
                <c:pt idx="4">
                  <c:v>4.4260869565217389</c:v>
                </c:pt>
                <c:pt idx="5">
                  <c:v>4.5999999999999996</c:v>
                </c:pt>
                <c:pt idx="6">
                  <c:v>4.6636363636363631</c:v>
                </c:pt>
                <c:pt idx="7">
                  <c:v>4.536363636363637</c:v>
                </c:pt>
                <c:pt idx="8">
                  <c:v>4.5636363636363635</c:v>
                </c:pt>
                <c:pt idx="9">
                  <c:v>4.7240000000000011</c:v>
                </c:pt>
                <c:pt idx="10">
                  <c:v>4.7076000000000002</c:v>
                </c:pt>
                <c:pt idx="11">
                  <c:v>4.8307692307692314</c:v>
                </c:pt>
              </c:numCache>
            </c:numRef>
          </c:val>
          <c:extLst>
            <c:ext xmlns:c16="http://schemas.microsoft.com/office/drawing/2014/chart" uri="{C3380CC4-5D6E-409C-BE32-E72D297353CC}">
              <c16:uniqueId val="{00000000-107A-4409-8810-695A17F52541}"/>
            </c:ext>
          </c:extLst>
        </c:ser>
        <c:dLbls>
          <c:showLegendKey val="0"/>
          <c:showVal val="0"/>
          <c:showCatName val="0"/>
          <c:showSerName val="0"/>
          <c:showPercent val="0"/>
          <c:showBubbleSize val="0"/>
        </c:dLbls>
        <c:gapWidth val="219"/>
        <c:overlap val="-27"/>
        <c:axId val="1380076255"/>
        <c:axId val="1380077503"/>
      </c:barChart>
      <c:catAx>
        <c:axId val="138007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380077503"/>
        <c:crosses val="autoZero"/>
        <c:auto val="1"/>
        <c:lblAlgn val="ctr"/>
        <c:lblOffset val="100"/>
        <c:noMultiLvlLbl val="0"/>
      </c:catAx>
      <c:valAx>
        <c:axId val="1380077503"/>
        <c:scaling>
          <c:orientation val="minMax"/>
          <c:max val="5"/>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in"/>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380076255"/>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6E-436A-B13F-37AA54B7B8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6E-436A-B13F-37AA54B7B8FE}"/>
              </c:ext>
            </c:extLst>
          </c:dPt>
          <c:dLbls>
            <c:dLbl>
              <c:idx val="0"/>
              <c:layout>
                <c:manualLayout>
                  <c:x val="0.12145633287608586"/>
                  <c:y val="-8.2781456953642391E-2"/>
                </c:manualLayout>
              </c:layout>
              <c:tx>
                <c:rich>
                  <a:bodyPr/>
                  <a:lstStyle/>
                  <a:p>
                    <a:fld id="{B6537A89-5500-4D00-9DEC-E8340AFEE625}" type="PERCENTAGE">
                      <a:rPr lang="en-US" sz="1000" baseline="0">
                        <a:latin typeface="Arial" panose="020B0604020202020204" pitchFamily="34" charset="0"/>
                        <a:cs typeface="Arial" panose="020B0604020202020204" pitchFamily="34" charset="0"/>
                      </a:rPr>
                      <a:pPr/>
                      <a:t>[PERCENTAGE]</a:t>
                    </a:fld>
                    <a:endParaRPr lang="en-US"/>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06E-436A-B13F-37AA54B7B8FE}"/>
                </c:ext>
              </c:extLst>
            </c:dLbl>
            <c:dLbl>
              <c:idx val="1"/>
              <c:delete val="1"/>
              <c:extLst>
                <c:ext xmlns:c15="http://schemas.microsoft.com/office/drawing/2012/chart" uri="{CE6537A1-D6FC-4f65-9D91-7224C49458BB}"/>
                <c:ext xmlns:c16="http://schemas.microsoft.com/office/drawing/2014/chart" uri="{C3380CC4-5D6E-409C-BE32-E72D297353CC}">
                  <c16:uniqueId val="{00000003-A06E-436A-B13F-37AA54B7B8F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 Data'!$A$6:$B$6</c:f>
              <c:strCache>
                <c:ptCount val="2"/>
                <c:pt idx="0">
                  <c:v>Response Rate</c:v>
                </c:pt>
                <c:pt idx="1">
                  <c:v>Enrolled</c:v>
                </c:pt>
              </c:strCache>
            </c:strRef>
          </c:cat>
          <c:val>
            <c:numRef>
              <c:f>'Chart Data'!$A$7:$B$7</c:f>
              <c:numCache>
                <c:formatCode>General</c:formatCode>
                <c:ptCount val="2"/>
                <c:pt idx="0">
                  <c:v>184</c:v>
                </c:pt>
                <c:pt idx="1">
                  <c:v>270</c:v>
                </c:pt>
              </c:numCache>
            </c:numRef>
          </c:val>
          <c:extLst>
            <c:ext xmlns:c16="http://schemas.microsoft.com/office/drawing/2014/chart" uri="{C3380CC4-5D6E-409C-BE32-E72D297353CC}">
              <c16:uniqueId val="{00000004-A06E-436A-B13F-37AA54B7B8FE}"/>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Instructor (Blue) and CCAS (Buff) Evaluation Scores 2018-2022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Data'!$A$9</c:f>
              <c:strCache>
                <c:ptCount val="1"/>
                <c:pt idx="0">
                  <c:v>Instructor</c:v>
                </c:pt>
              </c:strCache>
            </c:strRef>
          </c:tx>
          <c:spPr>
            <a:solidFill>
              <a:srgbClr val="002060"/>
            </a:solidFill>
            <a:ln>
              <a:noFill/>
            </a:ln>
            <a:effectLst/>
          </c:spPr>
          <c:invertIfNegative val="0"/>
          <c:cat>
            <c:strRef>
              <c:f>'Chart Data'!$B$8:$R$8</c:f>
              <c:strCache>
                <c:ptCount val="17"/>
                <c:pt idx="0">
                  <c:v>Instructor respects students</c:v>
                </c:pt>
                <c:pt idx="1">
                  <c:v>Instructor knowledgeable</c:v>
                </c:pt>
                <c:pt idx="2">
                  <c:v>Course covered objectives</c:v>
                </c:pt>
                <c:pt idx="3">
                  <c:v>Instructor enthusiastic</c:v>
                </c:pt>
                <c:pt idx="4">
                  <c:v>Fair grading (cleaned)</c:v>
                </c:pt>
                <c:pt idx="5">
                  <c:v>Instructor rating</c:v>
                </c:pt>
                <c:pt idx="6">
                  <c:v>Timely Grading &amp; Feedback (Cleaned)</c:v>
                </c:pt>
                <c:pt idx="7">
                  <c:v>Understanding of Writing Tasks</c:v>
                </c:pt>
                <c:pt idx="8">
                  <c:v>Improved ability to read/apply</c:v>
                </c:pt>
                <c:pt idx="9">
                  <c:v>Improved skills in managing feedback</c:v>
                </c:pt>
                <c:pt idx="10">
                  <c:v>Increased library research</c:v>
                </c:pt>
                <c:pt idx="11">
                  <c:v>Improved academic language (cleaned)</c:v>
                </c:pt>
                <c:pt idx="12">
                  <c:v>Organized materials in LMS</c:v>
                </c:pt>
                <c:pt idx="13">
                  <c:v>Understood American classroom culture</c:v>
                </c:pt>
                <c:pt idx="14">
                  <c:v>Understood modes of communication</c:v>
                </c:pt>
                <c:pt idx="15">
                  <c:v>Prepared both formal and informal presentations</c:v>
                </c:pt>
                <c:pt idx="16">
                  <c:v>Developed Expertise in multimedia communication</c:v>
                </c:pt>
              </c:strCache>
            </c:strRef>
          </c:cat>
          <c:val>
            <c:numRef>
              <c:f>'Chart Data'!$B$9:$R$9</c:f>
              <c:numCache>
                <c:formatCode>0.0</c:formatCode>
                <c:ptCount val="17"/>
                <c:pt idx="0">
                  <c:v>4.8</c:v>
                </c:pt>
                <c:pt idx="1">
                  <c:v>4.8</c:v>
                </c:pt>
                <c:pt idx="2">
                  <c:v>4.8</c:v>
                </c:pt>
                <c:pt idx="3">
                  <c:v>4.7</c:v>
                </c:pt>
                <c:pt idx="4">
                  <c:v>4.7</c:v>
                </c:pt>
                <c:pt idx="5">
                  <c:v>4.5999999999999996</c:v>
                </c:pt>
                <c:pt idx="6">
                  <c:v>4.7</c:v>
                </c:pt>
                <c:pt idx="7">
                  <c:v>4.7</c:v>
                </c:pt>
                <c:pt idx="8">
                  <c:v>4.5999999999999996</c:v>
                </c:pt>
                <c:pt idx="9">
                  <c:v>4.5999999999999996</c:v>
                </c:pt>
                <c:pt idx="10">
                  <c:v>4.5</c:v>
                </c:pt>
                <c:pt idx="11">
                  <c:v>4.4000000000000004</c:v>
                </c:pt>
                <c:pt idx="12">
                  <c:v>4.4000000000000004</c:v>
                </c:pt>
                <c:pt idx="13">
                  <c:v>4.7</c:v>
                </c:pt>
                <c:pt idx="14">
                  <c:v>4.7</c:v>
                </c:pt>
                <c:pt idx="15">
                  <c:v>4.7</c:v>
                </c:pt>
                <c:pt idx="16">
                  <c:v>4.3</c:v>
                </c:pt>
              </c:numCache>
            </c:numRef>
          </c:val>
          <c:extLst>
            <c:ext xmlns:c16="http://schemas.microsoft.com/office/drawing/2014/chart" uri="{C3380CC4-5D6E-409C-BE32-E72D297353CC}">
              <c16:uniqueId val="{00000000-614C-4DAF-9DE0-485E3B5A596C}"/>
            </c:ext>
          </c:extLst>
        </c:ser>
        <c:ser>
          <c:idx val="1"/>
          <c:order val="1"/>
          <c:tx>
            <c:strRef>
              <c:f>'Chart Data'!$A$10</c:f>
              <c:strCache>
                <c:ptCount val="1"/>
                <c:pt idx="0">
                  <c:v>CCAS</c:v>
                </c:pt>
              </c:strCache>
            </c:strRef>
          </c:tx>
          <c:spPr>
            <a:solidFill>
              <a:srgbClr val="DEB887"/>
            </a:solidFill>
            <a:ln>
              <a:noFill/>
            </a:ln>
            <a:effectLst/>
          </c:spPr>
          <c:invertIfNegative val="0"/>
          <c:cat>
            <c:strRef>
              <c:f>'Chart Data'!$B$8:$R$8</c:f>
              <c:strCache>
                <c:ptCount val="17"/>
                <c:pt idx="0">
                  <c:v>Instructor respects students</c:v>
                </c:pt>
                <c:pt idx="1">
                  <c:v>Instructor knowledgeable</c:v>
                </c:pt>
                <c:pt idx="2">
                  <c:v>Course covered objectives</c:v>
                </c:pt>
                <c:pt idx="3">
                  <c:v>Instructor enthusiastic</c:v>
                </c:pt>
                <c:pt idx="4">
                  <c:v>Fair grading (cleaned)</c:v>
                </c:pt>
                <c:pt idx="5">
                  <c:v>Instructor rating</c:v>
                </c:pt>
                <c:pt idx="6">
                  <c:v>Timely Grading &amp; Feedback (Cleaned)</c:v>
                </c:pt>
                <c:pt idx="7">
                  <c:v>Understanding of Writing Tasks</c:v>
                </c:pt>
                <c:pt idx="8">
                  <c:v>Improved ability to read/apply</c:v>
                </c:pt>
                <c:pt idx="9">
                  <c:v>Improved skills in managing feedback</c:v>
                </c:pt>
                <c:pt idx="10">
                  <c:v>Increased library research</c:v>
                </c:pt>
                <c:pt idx="11">
                  <c:v>Improved academic language (cleaned)</c:v>
                </c:pt>
                <c:pt idx="12">
                  <c:v>Organized materials in LMS</c:v>
                </c:pt>
                <c:pt idx="13">
                  <c:v>Understood American classroom culture</c:v>
                </c:pt>
                <c:pt idx="14">
                  <c:v>Understood modes of communication</c:v>
                </c:pt>
                <c:pt idx="15">
                  <c:v>Prepared both formal and informal presentations</c:v>
                </c:pt>
                <c:pt idx="16">
                  <c:v>Developed Expertise in multimedia communication</c:v>
                </c:pt>
              </c:strCache>
            </c:strRef>
          </c:cat>
          <c:val>
            <c:numRef>
              <c:f>'Chart Data'!$B$10:$R$10</c:f>
              <c:numCache>
                <c:formatCode>General</c:formatCode>
                <c:ptCount val="17"/>
                <c:pt idx="0">
                  <c:v>4.7</c:v>
                </c:pt>
                <c:pt idx="1">
                  <c:v>4.8</c:v>
                </c:pt>
                <c:pt idx="2">
                  <c:v>4.5999999999999996</c:v>
                </c:pt>
                <c:pt idx="3">
                  <c:v>4.5999999999999996</c:v>
                </c:pt>
                <c:pt idx="4">
                  <c:v>4.5</c:v>
                </c:pt>
                <c:pt idx="5">
                  <c:v>4.4000000000000004</c:v>
                </c:pt>
                <c:pt idx="6">
                  <c:v>4.4000000000000004</c:v>
                </c:pt>
                <c:pt idx="7">
                  <c:v>4.5</c:v>
                </c:pt>
                <c:pt idx="8">
                  <c:v>4.5</c:v>
                </c:pt>
                <c:pt idx="9">
                  <c:v>4.5</c:v>
                </c:pt>
                <c:pt idx="10">
                  <c:v>4.5</c:v>
                </c:pt>
                <c:pt idx="11">
                  <c:v>4.4000000000000004</c:v>
                </c:pt>
                <c:pt idx="12">
                  <c:v>4.2</c:v>
                </c:pt>
                <c:pt idx="13">
                  <c:v>4.8</c:v>
                </c:pt>
                <c:pt idx="14">
                  <c:v>4.8</c:v>
                </c:pt>
                <c:pt idx="15">
                  <c:v>4.8</c:v>
                </c:pt>
                <c:pt idx="16">
                  <c:v>4.5999999999999996</c:v>
                </c:pt>
              </c:numCache>
            </c:numRef>
          </c:val>
          <c:extLst>
            <c:ext xmlns:c16="http://schemas.microsoft.com/office/drawing/2014/chart" uri="{C3380CC4-5D6E-409C-BE32-E72D297353CC}">
              <c16:uniqueId val="{00000001-614C-4DAF-9DE0-485E3B5A596C}"/>
            </c:ext>
          </c:extLst>
        </c:ser>
        <c:dLbls>
          <c:showLegendKey val="0"/>
          <c:showVal val="0"/>
          <c:showCatName val="0"/>
          <c:showSerName val="0"/>
          <c:showPercent val="0"/>
          <c:showBubbleSize val="0"/>
        </c:dLbls>
        <c:gapWidth val="66"/>
        <c:axId val="560773664"/>
        <c:axId val="560778656"/>
      </c:barChart>
      <c:catAx>
        <c:axId val="56077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78656"/>
        <c:crosses val="autoZero"/>
        <c:auto val="1"/>
        <c:lblAlgn val="ctr"/>
        <c:lblOffset val="100"/>
        <c:noMultiLvlLbl val="0"/>
      </c:catAx>
      <c:valAx>
        <c:axId val="560778656"/>
        <c:scaling>
          <c:orientation val="minMax"/>
          <c:max val="5"/>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73664"/>
        <c:crosses val="autoZero"/>
        <c:crossBetween val="between"/>
        <c:majorUnit val="1"/>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7</xdr:col>
      <xdr:colOff>495300</xdr:colOff>
      <xdr:row>13</xdr:row>
      <xdr:rowOff>85725</xdr:rowOff>
    </xdr:from>
    <xdr:to>
      <xdr:col>8</xdr:col>
      <xdr:colOff>1892300</xdr:colOff>
      <xdr:row>26</xdr:row>
      <xdr:rowOff>9525</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61866E01-7FB9-CDFA-B705-0B4D4470E27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943725" y="2686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52387</xdr:rowOff>
    </xdr:from>
    <xdr:to>
      <xdr:col>14</xdr:col>
      <xdr:colOff>390524</xdr:colOff>
      <xdr:row>32</xdr:row>
      <xdr:rowOff>47625</xdr:rowOff>
    </xdr:to>
    <xdr:graphicFrame macro="">
      <xdr:nvGraphicFramePr>
        <xdr:cNvPr id="5" name="Chart 4">
          <a:extLst>
            <a:ext uri="{FF2B5EF4-FFF2-40B4-BE49-F238E27FC236}">
              <a16:creationId xmlns:a16="http://schemas.microsoft.com/office/drawing/2014/main" id="{979A8B97-EA85-CB98-E120-6592E7083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390525</xdr:colOff>
      <xdr:row>0</xdr:row>
      <xdr:rowOff>52387</xdr:rowOff>
    </xdr:from>
    <xdr:to>
      <xdr:col>29</xdr:col>
      <xdr:colOff>134493</xdr:colOff>
      <xdr:row>32</xdr:row>
      <xdr:rowOff>47625</xdr:rowOff>
    </xdr:to>
    <xdr:graphicFrame macro="">
      <xdr:nvGraphicFramePr>
        <xdr:cNvPr id="2" name="Chart 1">
          <a:extLst>
            <a:ext uri="{FF2B5EF4-FFF2-40B4-BE49-F238E27FC236}">
              <a16:creationId xmlns:a16="http://schemas.microsoft.com/office/drawing/2014/main" id="{ED375B53-2DD4-6EB2-A66E-B1BEA14A03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42862</xdr:colOff>
      <xdr:row>32</xdr:row>
      <xdr:rowOff>42862</xdr:rowOff>
    </xdr:from>
    <xdr:to>
      <xdr:col>14</xdr:col>
      <xdr:colOff>396430</xdr:colOff>
      <xdr:row>61</xdr:row>
      <xdr:rowOff>41338</xdr:rowOff>
    </xdr:to>
    <xdr:graphicFrame macro="">
      <xdr:nvGraphicFramePr>
        <xdr:cNvPr id="4" name="Chart 3">
          <a:extLst>
            <a:ext uri="{FF2B5EF4-FFF2-40B4-BE49-F238E27FC236}">
              <a16:creationId xmlns:a16="http://schemas.microsoft.com/office/drawing/2014/main" id="{EEAB8C11-8E77-9EEB-3398-E2E83E49F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390525</xdr:colOff>
      <xdr:row>32</xdr:row>
      <xdr:rowOff>55562</xdr:rowOff>
    </xdr:from>
    <xdr:to>
      <xdr:col>29</xdr:col>
      <xdr:colOff>134493</xdr:colOff>
      <xdr:row>61</xdr:row>
      <xdr:rowOff>54038</xdr:rowOff>
    </xdr:to>
    <xdr:graphicFrame macro="">
      <xdr:nvGraphicFramePr>
        <xdr:cNvPr id="3" name="Chart 2">
          <a:extLst>
            <a:ext uri="{FF2B5EF4-FFF2-40B4-BE49-F238E27FC236}">
              <a16:creationId xmlns:a16="http://schemas.microsoft.com/office/drawing/2014/main" id="{FCBA90E9-EFF8-83AF-B6B7-487F5D1A5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674543</xdr:colOff>
      <xdr:row>0</xdr:row>
      <xdr:rowOff>0</xdr:rowOff>
    </xdr:from>
    <xdr:to>
      <xdr:col>12</xdr:col>
      <xdr:colOff>242455</xdr:colOff>
      <xdr:row>16</xdr:row>
      <xdr:rowOff>25978</xdr:rowOff>
    </xdr:to>
    <xdr:graphicFrame macro="">
      <xdr:nvGraphicFramePr>
        <xdr:cNvPr id="2" name="Chart 1">
          <a:extLst>
            <a:ext uri="{FF2B5EF4-FFF2-40B4-BE49-F238E27FC236}">
              <a16:creationId xmlns:a16="http://schemas.microsoft.com/office/drawing/2014/main" id="{DBD83569-8269-9589-6C2B-A4C598E27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493567</xdr:colOff>
      <xdr:row>2</xdr:row>
      <xdr:rowOff>433819</xdr:rowOff>
    </xdr:from>
    <xdr:to>
      <xdr:col>6</xdr:col>
      <xdr:colOff>0</xdr:colOff>
      <xdr:row>16</xdr:row>
      <xdr:rowOff>25978</xdr:rowOff>
    </xdr:to>
    <xdr:graphicFrame macro="">
      <xdr:nvGraphicFramePr>
        <xdr:cNvPr id="3" name="Chart 2">
          <a:extLst>
            <a:ext uri="{FF2B5EF4-FFF2-40B4-BE49-F238E27FC236}">
              <a16:creationId xmlns:a16="http://schemas.microsoft.com/office/drawing/2014/main" id="{DEDDD06F-82F5-43A2-BD8D-9A95572F9F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17317</xdr:colOff>
      <xdr:row>0</xdr:row>
      <xdr:rowOff>1</xdr:rowOff>
    </xdr:from>
    <xdr:to>
      <xdr:col>3</xdr:col>
      <xdr:colOff>5264</xdr:colOff>
      <xdr:row>5</xdr:row>
      <xdr:rowOff>8659</xdr:rowOff>
    </xdr:to>
    <mc:AlternateContent xmlns:mc="http://schemas.openxmlformats.org/markup-compatibility/2006" xmlns:a14="http://schemas.microsoft.com/office/drawing/2010/main">
      <mc:Choice Requires="a14">
        <xdr:graphicFrame macro="">
          <xdr:nvGraphicFramePr>
            <xdr:cNvPr id="4" name="Year 1">
              <a:extLst>
                <a:ext uri="{FF2B5EF4-FFF2-40B4-BE49-F238E27FC236}">
                  <a16:creationId xmlns:a16="http://schemas.microsoft.com/office/drawing/2014/main" id="{30CE4B65-9BD2-46BC-8DA1-CD2078B8710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7317" y="1"/>
              <a:ext cx="1936242" cy="15672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xdr:colOff>
      <xdr:row>16</xdr:row>
      <xdr:rowOff>38100</xdr:rowOff>
    </xdr:from>
    <xdr:to>
      <xdr:col>12</xdr:col>
      <xdr:colOff>249301</xdr:colOff>
      <xdr:row>42</xdr:row>
      <xdr:rowOff>160109</xdr:rowOff>
    </xdr:to>
    <xdr:graphicFrame macro="">
      <xdr:nvGraphicFramePr>
        <xdr:cNvPr id="5" name="Chart 4">
          <a:extLst>
            <a:ext uri="{FF2B5EF4-FFF2-40B4-BE49-F238E27FC236}">
              <a16:creationId xmlns:a16="http://schemas.microsoft.com/office/drawing/2014/main" id="{A961E430-5167-4C5B-BFCA-BB4A4E7A3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58016</xdr:colOff>
      <xdr:row>0</xdr:row>
      <xdr:rowOff>42429</xdr:rowOff>
    </xdr:from>
    <xdr:to>
      <xdr:col>8</xdr:col>
      <xdr:colOff>1177636</xdr:colOff>
      <xdr:row>1</xdr:row>
      <xdr:rowOff>164521</xdr:rowOff>
    </xdr:to>
    <mc:AlternateContent xmlns:mc="http://schemas.openxmlformats.org/markup-compatibility/2006" xmlns:a14="http://schemas.microsoft.com/office/drawing/2010/main">
      <mc:Choice Requires="a14">
        <xdr:graphicFrame macro="">
          <xdr:nvGraphicFramePr>
            <xdr:cNvPr id="7" name="Select Year(s)">
              <a:extLst>
                <a:ext uri="{FF2B5EF4-FFF2-40B4-BE49-F238E27FC236}">
                  <a16:creationId xmlns:a16="http://schemas.microsoft.com/office/drawing/2014/main" id="{23E3B459-4332-1622-2F34-CF95A9A5CBAA}"/>
                </a:ext>
              </a:extLst>
            </xdr:cNvPr>
            <xdr:cNvGraphicFramePr/>
          </xdr:nvGraphicFramePr>
          <xdr:xfrm>
            <a:off x="0" y="0"/>
            <a:ext cx="0" cy="0"/>
          </xdr:xfrm>
          <a:graphic>
            <a:graphicData uri="http://schemas.microsoft.com/office/drawing/2010/slicer">
              <sle:slicer xmlns:sle="http://schemas.microsoft.com/office/drawing/2010/slicer" name="Select Year(s)"/>
            </a:graphicData>
          </a:graphic>
        </xdr:graphicFrame>
      </mc:Choice>
      <mc:Fallback xmlns="">
        <xdr:sp macro="" textlink="">
          <xdr:nvSpPr>
            <xdr:cNvPr id="0" name=""/>
            <xdr:cNvSpPr>
              <a:spLocks noTextEdit="1"/>
            </xdr:cNvSpPr>
          </xdr:nvSpPr>
          <xdr:spPr>
            <a:xfrm>
              <a:off x="4162425" y="42429"/>
              <a:ext cx="2132734" cy="3818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Paiz" refreshedDate="44872.488258680554" createdVersion="8" refreshedVersion="8" minRefreshableVersion="3" recordCount="6" xr:uid="{B5F999FD-46E4-40DA-9879-7AF51A226842}">
  <cacheSource type="worksheet">
    <worksheetSource ref="N9:P15" sheet="Long Data"/>
  </cacheSource>
  <cacheFields count="3">
    <cacheField name="Year" numFmtId="0">
      <sharedItems containsMixedTypes="1" containsNumber="1" containsInteger="1" minValue="2018" maxValue="2022" count="6">
        <n v="2018"/>
        <n v="2019"/>
        <n v="2020"/>
        <n v="2021"/>
        <n v="2022"/>
        <s v="Total"/>
      </sharedItems>
    </cacheField>
    <cacheField name="Number of Students" numFmtId="1">
      <sharedItems containsSemiMixedTypes="0" containsString="0" containsNumber="1" containsInteger="1" minValue="48" maxValue="357"/>
    </cacheField>
    <cacheField name="Number of Evals" numFmtId="1">
      <sharedItems containsSemiMixedTypes="0" containsString="0" containsNumber="1" containsInteger="1" minValue="18" maxValue="167"/>
    </cacheField>
  </cacheFields>
  <extLst>
    <ext xmlns:x14="http://schemas.microsoft.com/office/spreadsheetml/2009/9/main" uri="{725AE2AE-9491-48be-B2B4-4EB974FC3084}">
      <x14:pivotCacheDefinition pivotCacheId="6795763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Paiz" refreshedDate="44872.488258796293" createdVersion="8" refreshedVersion="8" minRefreshableVersion="3" recordCount="26" xr:uid="{84D9B566-623D-45F9-91AE-5E35FF28D790}">
  <cacheSource type="worksheet">
    <worksheetSource ref="A1:Z27" sheet="Wide Data"/>
  </cacheSource>
  <cacheFields count="26">
    <cacheField name="Year" numFmtId="0">
      <sharedItems containsSemiMixedTypes="0" containsString="0" containsNumber="1" containsInteger="1" minValue="2018" maxValue="2022" count="5">
        <n v="2022"/>
        <n v="2021"/>
        <n v="2020"/>
        <n v="2019"/>
        <n v="2018"/>
      </sharedItems>
    </cacheField>
    <cacheField name="Department" numFmtId="0">
      <sharedItems/>
    </cacheField>
    <cacheField name="Course Number" numFmtId="165">
      <sharedItems containsSemiMixedTypes="0" containsString="0" containsNumber="1" containsInteger="1" minValue="7" maxValue="6111"/>
    </cacheField>
    <cacheField name="Section Number" numFmtId="166">
      <sharedItems containsMixedTypes="1" containsNumber="1" containsInteger="1" minValue="1" maxValue="81"/>
    </cacheField>
    <cacheField name="Level" numFmtId="0">
      <sharedItems containsSemiMixedTypes="0" containsString="0" containsNumber="1" containsInteger="1" minValue="1" maxValue="2"/>
    </cacheField>
    <cacheField name="Responses" numFmtId="0">
      <sharedItems containsSemiMixedTypes="0" containsString="0" containsNumber="1" containsInteger="1" minValue="3" maxValue="12"/>
    </cacheField>
    <cacheField name="Enrolled" numFmtId="0">
      <sharedItems containsSemiMixedTypes="0" containsString="0" containsNumber="1" containsInteger="1" minValue="6" maxValue="14"/>
    </cacheField>
    <cacheField name="Response rate" numFmtId="10">
      <sharedItems containsSemiMixedTypes="0" containsString="0" containsNumber="1" minValue="0.33333333333333331" maxValue="1"/>
    </cacheField>
    <cacheField name="Instructor respects students" numFmtId="164">
      <sharedItems containsSemiMixedTypes="0" containsString="0" containsNumber="1" minValue="4" maxValue="5"/>
    </cacheField>
    <cacheField name="Instructor knowledgeable" numFmtId="164">
      <sharedItems containsSemiMixedTypes="0" containsString="0" containsNumber="1" minValue="4.2" maxValue="5"/>
    </cacheField>
    <cacheField name="Course covered objectives" numFmtId="164">
      <sharedItems containsSemiMixedTypes="0" containsString="0" containsNumber="1" minValue="4.3" maxValue="5"/>
    </cacheField>
    <cacheField name="Instructor enthusiastic" numFmtId="164">
      <sharedItems containsSemiMixedTypes="0" containsString="0" containsNumber="1" minValue="3.7" maxValue="5"/>
    </cacheField>
    <cacheField name="Graded fairly" numFmtId="0">
      <sharedItems containsString="0" containsBlank="1" containsNumber="1" minValue="4" maxValue="5"/>
    </cacheField>
    <cacheField name="Fair grading" numFmtId="164">
      <sharedItems containsString="0" containsBlank="1" containsNumber="1" minValue="3.9" maxValue="5"/>
    </cacheField>
    <cacheField name="Fair grading (cleaned)" numFmtId="164">
      <sharedItems containsString="0" containsBlank="1" containsNumber="1" minValue="4.3000000000000007" maxValue="5"/>
    </cacheField>
    <cacheField name="Instructor rating" numFmtId="164">
      <sharedItems containsString="0" containsBlank="1" containsNumber="1" minValue="3.8" maxValue="5"/>
    </cacheField>
    <cacheField name="Adequate and timely feedback" numFmtId="164">
      <sharedItems containsString="0" containsBlank="1" containsNumber="1" minValue="4" maxValue="5"/>
    </cacheField>
    <cacheField name="Graded Timely" numFmtId="164">
      <sharedItems containsString="0" containsBlank="1" containsNumber="1" minValue="4" maxValue="5"/>
    </cacheField>
    <cacheField name="Timely Grading &amp; Feedback (Cleaned)" numFmtId="164">
      <sharedItems containsString="0" containsBlank="1" containsNumber="1" minValue="4" maxValue="5"/>
    </cacheField>
    <cacheField name="Understanding of Writing Tasks" numFmtId="164">
      <sharedItems containsString="0" containsBlank="1" containsNumber="1" minValue="3.8" maxValue="5"/>
    </cacheField>
    <cacheField name="Improved ability to read/apply" numFmtId="164">
      <sharedItems containsString="0" containsBlank="1" containsNumber="1" minValue="3.3" maxValue="5"/>
    </cacheField>
    <cacheField name="Improved skills in managing feedback" numFmtId="164">
      <sharedItems containsString="0" containsBlank="1" containsNumber="1" minValue="3.6" maxValue="5"/>
    </cacheField>
    <cacheField name="Increased library research" numFmtId="164">
      <sharedItems containsString="0" containsBlank="1" containsNumber="1" minValue="3.7" maxValue="5"/>
    </cacheField>
    <cacheField name="Developed academic language" numFmtId="164">
      <sharedItems containsString="0" containsBlank="1" containsNumber="1" minValue="3.8" maxValue="5"/>
    </cacheField>
    <cacheField name="Improved academic language use" numFmtId="164">
      <sharedItems containsString="0" containsBlank="1" containsNumber="1" minValue="4.7" maxValue="4.7"/>
    </cacheField>
    <cacheField name="Improved academic language (cleaned)" numFmtId="164">
      <sharedItems containsString="0" containsBlank="1" containsNumber="1" minValue="3.8" maxValue="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Paiz" refreshedDate="44872.488258912039" createdVersion="8" refreshedVersion="8" minRefreshableVersion="3" recordCount="6" xr:uid="{40D24BF9-E11D-4849-852B-330BA92F8C60}">
  <cacheSource type="worksheet">
    <worksheetSource ref="A14:M20" sheet="Chart Data"/>
  </cacheSource>
  <cacheFields count="13">
    <cacheField name="Row Labels" numFmtId="0">
      <sharedItems containsMixedTypes="1" containsNumber="1" containsInteger="1" minValue="2018" maxValue="2022" count="6">
        <n v="2018"/>
        <n v="2019"/>
        <n v="2020"/>
        <n v="2021"/>
        <n v="2022"/>
        <s v="Grand Total"/>
      </sharedItems>
    </cacheField>
    <cacheField name="Average of Instructor respects students" numFmtId="0">
      <sharedItems containsSemiMixedTypes="0" containsString="0" containsNumber="1" minValue="4.4749999999999996" maxValue="4.9333333333333336"/>
    </cacheField>
    <cacheField name="Average of Instructor knowledgeable" numFmtId="0">
      <sharedItems containsSemiMixedTypes="0" containsString="0" containsNumber="1" minValue="4.6499999999999995" maxValue="4.9333333333333336"/>
    </cacheField>
    <cacheField name="Average of Course covered objectives" numFmtId="0">
      <sharedItems containsSemiMixedTypes="0" containsString="0" containsNumber="1" minValue="4.625" maxValue="4.9000000000000004"/>
    </cacheField>
    <cacheField name="Average of Improved academic language (cleaned)" numFmtId="0">
      <sharedItems containsSemiMixedTypes="0" containsString="0" containsNumber="1" minValue="4.1000000000000005" maxValue="4.5428571428571427"/>
    </cacheField>
    <cacheField name="Average of Understanding of Writing Tasks" numFmtId="0">
      <sharedItems containsSemiMixedTypes="0" containsString="0" containsNumber="1" minValue="4.1999999999999993" maxValue="4.7428571428571429"/>
    </cacheField>
    <cacheField name="Average of Improved skills in managing feedback" numFmtId="0">
      <sharedItems containsSemiMixedTypes="0" containsString="0" containsNumber="1" minValue="4.0999999999999996" maxValue="4.74"/>
    </cacheField>
    <cacheField name="Average of Instructor rating" numFmtId="0">
      <sharedItems containsSemiMixedTypes="0" containsString="0" containsNumber="1" minValue="4.3" maxValue="4.7857142857142856"/>
    </cacheField>
    <cacheField name="Average of Improved ability to read/apply" numFmtId="0">
      <sharedItems containsSemiMixedTypes="0" containsString="0" containsNumber="1" minValue="3.75" maxValue="4.74"/>
    </cacheField>
    <cacheField name="Average of Timely Grading &amp; Feedback (Cleaned)" numFmtId="0">
      <sharedItems containsSemiMixedTypes="0" containsString="0" containsNumber="1" minValue="4.5333333333333332" maxValue="4.8666666666666671"/>
    </cacheField>
    <cacheField name="Average of Increased library research" numFmtId="0">
      <sharedItems containsSemiMixedTypes="0" containsString="0" containsNumber="1" minValue="4.2" maxValue="4.6571428571428566"/>
    </cacheField>
    <cacheField name="Average of Instructor enthusiastic" numFmtId="0">
      <sharedItems containsSemiMixedTypes="0" containsString="0" containsNumber="1" minValue="4.3250000000000002" maxValue="4.9142857142857137"/>
    </cacheField>
    <cacheField name="Average of Fair grading (cleaned)" numFmtId="0">
      <sharedItems containsSemiMixedTypes="0" containsString="0" containsNumber="1" minValue="4.51" maxValue="4.8583333333333334"/>
    </cacheField>
  </cacheFields>
  <extLst>
    <ext xmlns:x14="http://schemas.microsoft.com/office/spreadsheetml/2009/9/main" uri="{725AE2AE-9491-48be-B2B4-4EB974FC3084}">
      <x14:pivotCacheDefinition pivotCacheId="20423966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66"/>
    <n v="39"/>
  </r>
  <r>
    <x v="1"/>
    <n v="78"/>
    <n v="44"/>
  </r>
  <r>
    <x v="2"/>
    <n v="48"/>
    <n v="22"/>
  </r>
  <r>
    <x v="3"/>
    <n v="72"/>
    <n v="44"/>
  </r>
  <r>
    <x v="4"/>
    <n v="93"/>
    <n v="18"/>
  </r>
  <r>
    <x v="5"/>
    <n v="357"/>
    <n v="16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s v="TED"/>
    <n v="7"/>
    <n v="1"/>
    <n v="2"/>
    <n v="3"/>
    <n v="6"/>
    <n v="0.5"/>
    <n v="4.7"/>
    <n v="5"/>
    <n v="5"/>
    <n v="5"/>
    <m/>
    <m/>
    <m/>
    <n v="4.5999999999999996"/>
    <m/>
    <m/>
    <m/>
    <m/>
    <m/>
    <m/>
    <m/>
    <m/>
    <m/>
    <m/>
  </r>
  <r>
    <x v="0"/>
    <s v="EAP"/>
    <n v="1015"/>
    <n v="11"/>
    <n v="1"/>
    <n v="6"/>
    <n v="12"/>
    <n v="0.5"/>
    <n v="4"/>
    <n v="4.2"/>
    <n v="4.3"/>
    <n v="3.7"/>
    <n v="4"/>
    <n v="4.3"/>
    <n v="4.5"/>
    <n v="3.8"/>
    <n v="4"/>
    <n v="4"/>
    <n v="4"/>
    <n v="3.8"/>
    <n v="3.3"/>
    <n v="3.8"/>
    <n v="4"/>
    <n v="3.8"/>
    <m/>
    <n v="3.8"/>
  </r>
  <r>
    <x v="0"/>
    <s v="EAP"/>
    <n v="6000"/>
    <n v="81"/>
    <n v="2"/>
    <n v="3"/>
    <n v="6"/>
    <n v="0.5"/>
    <n v="4.7"/>
    <n v="4.7"/>
    <n v="4.7"/>
    <n v="4.3"/>
    <n v="4.7"/>
    <n v="5"/>
    <n v="4.75"/>
    <n v="4.3"/>
    <n v="4.7"/>
    <n v="5"/>
    <n v="4.8499999999999996"/>
    <m/>
    <m/>
    <m/>
    <m/>
    <m/>
    <n v="4.7"/>
    <n v="4.7"/>
  </r>
  <r>
    <x v="0"/>
    <s v="EAP"/>
    <n v="6111"/>
    <s v="D80"/>
    <n v="2"/>
    <n v="6"/>
    <n v="11"/>
    <n v="0.54545454545454541"/>
    <n v="4.5"/>
    <n v="4.7"/>
    <n v="4.5"/>
    <n v="4.3"/>
    <n v="4.5"/>
    <n v="4.7"/>
    <n v="4.75"/>
    <n v="4.5"/>
    <n v="4.7"/>
    <n v="4.8"/>
    <n v="4.75"/>
    <n v="4.5999999999999996"/>
    <n v="4.2"/>
    <n v="4.4000000000000004"/>
    <n v="4.4000000000000004"/>
    <n v="3.8"/>
    <m/>
    <n v="3.8"/>
  </r>
  <r>
    <x v="1"/>
    <s v="EAP"/>
    <n v="1015"/>
    <n v="11"/>
    <n v="1"/>
    <n v="6"/>
    <n v="9"/>
    <n v="0.66666666666666663"/>
    <n v="5"/>
    <n v="5"/>
    <n v="5"/>
    <n v="5"/>
    <n v="4.8"/>
    <n v="4.5"/>
    <n v="4.75"/>
    <n v="5"/>
    <n v="4.8"/>
    <n v="4.8"/>
    <n v="4.8"/>
    <n v="4.7"/>
    <n v="4.7"/>
    <n v="4.5"/>
    <n v="4.7"/>
    <n v="4.7"/>
    <m/>
    <n v="4.7"/>
  </r>
  <r>
    <x v="1"/>
    <s v="EAP"/>
    <n v="1015"/>
    <n v="10"/>
    <n v="1"/>
    <n v="6"/>
    <n v="11"/>
    <n v="0.54545454545454541"/>
    <n v="5"/>
    <n v="5"/>
    <n v="5"/>
    <n v="5"/>
    <n v="5"/>
    <n v="4.8"/>
    <n v="4.9000000000000004"/>
    <n v="5"/>
    <n v="5"/>
    <n v="4.8"/>
    <n v="4.9000000000000004"/>
    <n v="5"/>
    <n v="5"/>
    <n v="4.7"/>
    <n v="5"/>
    <n v="5"/>
    <m/>
    <n v="5"/>
  </r>
  <r>
    <x v="1"/>
    <s v="EAP"/>
    <n v="1015"/>
    <n v="10"/>
    <n v="1"/>
    <n v="4"/>
    <n v="12"/>
    <n v="0.33333333333333331"/>
    <n v="5"/>
    <n v="5"/>
    <n v="5"/>
    <n v="5"/>
    <n v="5"/>
    <n v="4.78"/>
    <n v="4.74"/>
    <n v="4.8"/>
    <n v="4.8"/>
    <n v="4.5"/>
    <n v="4.6500000000000004"/>
    <n v="4.8"/>
    <n v="5"/>
    <n v="4.8"/>
    <n v="4.8"/>
    <n v="4.8"/>
    <m/>
    <n v="4.8"/>
  </r>
  <r>
    <x v="1"/>
    <s v="EAP"/>
    <n v="1015"/>
    <n v="11"/>
    <n v="1"/>
    <n v="7"/>
    <n v="12"/>
    <n v="0.58333333333333337"/>
    <n v="4.7"/>
    <n v="4.7"/>
    <n v="4.7"/>
    <n v="5"/>
    <n v="4.7"/>
    <n v="4.5999999999999996"/>
    <n v="4.6500000000000004"/>
    <n v="4.9000000000000004"/>
    <n v="4.5999999999999996"/>
    <n v="4.7"/>
    <n v="4.6500000000000004"/>
    <n v="4.9000000000000004"/>
    <n v="4.8"/>
    <n v="4.8"/>
    <n v="4.3"/>
    <n v="4.3"/>
    <m/>
    <n v="4.3"/>
  </r>
  <r>
    <x v="1"/>
    <s v="EAP"/>
    <n v="1015"/>
    <n v="12"/>
    <n v="1"/>
    <n v="9"/>
    <n v="11"/>
    <n v="0.81818181818181823"/>
    <n v="4.7"/>
    <n v="4.7"/>
    <n v="4.7"/>
    <n v="4.7"/>
    <n v="4.7"/>
    <n v="4.7"/>
    <n v="4.7"/>
    <n v="4.5999999999999996"/>
    <n v="4.7"/>
    <n v="4.7"/>
    <n v="4.7"/>
    <n v="4.5999999999999996"/>
    <n v="4.5999999999999996"/>
    <n v="4.5999999999999996"/>
    <n v="4.5999999999999996"/>
    <n v="4.2"/>
    <m/>
    <n v="4.2"/>
  </r>
  <r>
    <x v="1"/>
    <s v="EAP"/>
    <n v="1015"/>
    <n v="13"/>
    <n v="1"/>
    <n v="6"/>
    <n v="9"/>
    <n v="0.66666666666666663"/>
    <n v="5"/>
    <n v="4.7"/>
    <n v="4.7"/>
    <n v="4.7"/>
    <n v="4.7"/>
    <n v="4.7"/>
    <n v="4.75"/>
    <n v="4.7"/>
    <n v="4.5"/>
    <n v="4.8"/>
    <n v="4.6500000000000004"/>
    <n v="4.7"/>
    <n v="4.3"/>
    <n v="4.3"/>
    <n v="4.2"/>
    <n v="4.3"/>
    <m/>
    <n v="4.3"/>
  </r>
  <r>
    <x v="1"/>
    <s v="EAP"/>
    <n v="6110"/>
    <n v="80"/>
    <n v="2"/>
    <n v="6"/>
    <n v="8"/>
    <n v="0.75"/>
    <n v="5"/>
    <n v="5"/>
    <n v="5"/>
    <n v="5"/>
    <n v="4.8"/>
    <n v="5"/>
    <n v="5"/>
    <n v="4.5"/>
    <n v="5"/>
    <n v="5"/>
    <n v="5"/>
    <n v="4.5"/>
    <n v="4.7"/>
    <n v="5"/>
    <n v="5"/>
    <n v="4.5"/>
    <m/>
    <n v="4.5"/>
  </r>
  <r>
    <x v="2"/>
    <s v="EAP"/>
    <n v="6111"/>
    <s v="D20"/>
    <n v="2"/>
    <n v="6"/>
    <n v="7"/>
    <n v="0.8571428571428571"/>
    <n v="5"/>
    <n v="5"/>
    <n v="5"/>
    <n v="4.7"/>
    <n v="5"/>
    <n v="4.5"/>
    <n v="4.4000000000000004"/>
    <m/>
    <n v="4.8"/>
    <n v="4.8"/>
    <n v="4.8"/>
    <m/>
    <m/>
    <m/>
    <m/>
    <m/>
    <m/>
    <m/>
  </r>
  <r>
    <x v="2"/>
    <s v="EAP"/>
    <n v="1015"/>
    <n v="15"/>
    <n v="1"/>
    <n v="4"/>
    <n v="6"/>
    <n v="0.66666666666666663"/>
    <n v="5"/>
    <n v="5"/>
    <n v="5"/>
    <n v="4.7"/>
    <n v="4.3"/>
    <n v="5"/>
    <n v="4.9000000000000004"/>
    <n v="4.7"/>
    <n v="5"/>
    <n v="4.7"/>
    <n v="4.8499999999999996"/>
    <n v="5"/>
    <n v="5"/>
    <n v="4.7"/>
    <n v="4.7"/>
    <n v="4.3"/>
    <m/>
    <n v="4.3"/>
  </r>
  <r>
    <x v="2"/>
    <s v="EAP"/>
    <n v="1015"/>
    <n v="10"/>
    <n v="1"/>
    <n v="6"/>
    <n v="12"/>
    <n v="0.5"/>
    <n v="4.5"/>
    <n v="4.8"/>
    <n v="4.8"/>
    <n v="4.8"/>
    <n v="4.8"/>
    <n v="4.7"/>
    <n v="4.3499999999999996"/>
    <n v="4.8"/>
    <n v="4.8"/>
    <n v="4.8"/>
    <n v="4.8"/>
    <n v="4.0999999999999996"/>
    <n v="4.7"/>
    <n v="4.5"/>
    <n v="4.7"/>
    <n v="4.7"/>
    <m/>
    <n v="4.7"/>
  </r>
  <r>
    <x v="2"/>
    <s v="EAP"/>
    <n v="1015"/>
    <n v="16"/>
    <n v="1"/>
    <n v="6"/>
    <n v="11"/>
    <n v="0.54545454545454541"/>
    <n v="4.8"/>
    <n v="4.5"/>
    <n v="4.5"/>
    <n v="4.7"/>
    <n v="4"/>
    <n v="4.8"/>
    <n v="4.8499999999999996"/>
    <n v="4.7"/>
    <n v="4.3"/>
    <n v="4.7"/>
    <n v="4.5"/>
    <n v="4.5"/>
    <n v="4.5"/>
    <n v="4.5999999999999996"/>
    <n v="3.7"/>
    <n v="3.8"/>
    <m/>
    <n v="3.8"/>
  </r>
  <r>
    <x v="3"/>
    <s v="EAP"/>
    <n v="1015"/>
    <n v="81"/>
    <n v="1"/>
    <n v="10"/>
    <n v="12"/>
    <n v="0.83333333333333337"/>
    <n v="5"/>
    <n v="5"/>
    <n v="5"/>
    <n v="4.8"/>
    <n v="4.9000000000000004"/>
    <n v="4.2"/>
    <n v="4.3000000000000007"/>
    <n v="5"/>
    <n v="4.9000000000000004"/>
    <n v="4.5999999999999996"/>
    <n v="4.75"/>
    <n v="4.9000000000000004"/>
    <n v="4.8"/>
    <n v="4.8"/>
    <n v="4.7"/>
    <n v="4.5"/>
    <m/>
    <n v="4.5"/>
  </r>
  <r>
    <x v="3"/>
    <s v="EAP"/>
    <n v="1015"/>
    <n v="10"/>
    <n v="1"/>
    <n v="8"/>
    <n v="13"/>
    <n v="0.61538461538461542"/>
    <n v="4.5999999999999996"/>
    <n v="4.5999999999999996"/>
    <n v="4.5999999999999996"/>
    <n v="4.5"/>
    <n v="4.4000000000000004"/>
    <n v="4.7"/>
    <n v="4.5999999999999996"/>
    <n v="4.0999999999999996"/>
    <n v="4.5"/>
    <n v="4"/>
    <n v="4.25"/>
    <n v="4.7"/>
    <n v="4.3"/>
    <n v="3.6"/>
    <n v="4"/>
    <n v="3.9"/>
    <m/>
    <n v="3.9"/>
  </r>
  <r>
    <x v="3"/>
    <s v="EAP"/>
    <n v="1015"/>
    <n v="14"/>
    <n v="1"/>
    <n v="8"/>
    <n v="12"/>
    <n v="0.66666666666666663"/>
    <n v="4.8"/>
    <n v="4.8"/>
    <n v="4.9000000000000004"/>
    <n v="4.5999999999999996"/>
    <n v="4.5"/>
    <n v="3.9"/>
    <n v="4.3499999999999996"/>
    <n v="4.5"/>
    <n v="4.5999999999999996"/>
    <n v="4.3"/>
    <n v="4.4499999999999993"/>
    <n v="4.5"/>
    <n v="4.4000000000000004"/>
    <n v="4.4000000000000004"/>
    <n v="4.5"/>
    <n v="4.5"/>
    <m/>
    <n v="4.5"/>
  </r>
  <r>
    <x v="3"/>
    <s v="EAP"/>
    <n v="1015"/>
    <n v="15"/>
    <n v="1"/>
    <n v="12"/>
    <n v="14"/>
    <n v="0.8571428571428571"/>
    <n v="5"/>
    <n v="5"/>
    <n v="5"/>
    <n v="5"/>
    <n v="4.8"/>
    <n v="4.3"/>
    <n v="4.55"/>
    <n v="4.9000000000000004"/>
    <n v="4.9000000000000004"/>
    <n v="4.7"/>
    <n v="4.8000000000000007"/>
    <n v="4.8"/>
    <n v="4.9000000000000004"/>
    <n v="4.9000000000000004"/>
    <n v="4.8"/>
    <n v="4.8"/>
    <m/>
    <n v="4.8"/>
  </r>
  <r>
    <x v="3"/>
    <s v="EAP"/>
    <n v="1015"/>
    <n v="16"/>
    <n v="1"/>
    <n v="6"/>
    <n v="12"/>
    <n v="0.5"/>
    <n v="4.8"/>
    <n v="4.8"/>
    <n v="4.8"/>
    <n v="4.7"/>
    <n v="4.8"/>
    <n v="4.8"/>
    <n v="4.75"/>
    <n v="4.7"/>
    <n v="4.8"/>
    <n v="4.7"/>
    <n v="4.75"/>
    <n v="4.8"/>
    <n v="4.3"/>
    <n v="4.3"/>
    <n v="4.7"/>
    <n v="4.5"/>
    <m/>
    <n v="4.5"/>
  </r>
  <r>
    <x v="4"/>
    <s v="EAP"/>
    <n v="1015"/>
    <n v="80"/>
    <n v="1"/>
    <n v="6"/>
    <n v="9"/>
    <n v="0.66666666666666663"/>
    <n v="4.7"/>
    <n v="4.7"/>
    <n v="5"/>
    <n v="4.7"/>
    <n v="4.7"/>
    <n v="5"/>
    <n v="4.8499999999999996"/>
    <n v="4.5"/>
    <n v="4.7"/>
    <m/>
    <n v="4.7"/>
    <n v="4.8"/>
    <n v="4.5"/>
    <n v="4.5"/>
    <n v="4.5"/>
    <n v="4"/>
    <m/>
    <n v="4"/>
  </r>
  <r>
    <x v="4"/>
    <s v="EFL"/>
    <n v="80"/>
    <n v="20"/>
    <n v="2"/>
    <n v="11"/>
    <n v="11"/>
    <n v="1"/>
    <n v="5"/>
    <n v="5"/>
    <n v="4.9000000000000004"/>
    <n v="4.7"/>
    <n v="4.7"/>
    <m/>
    <n v="4.7"/>
    <m/>
    <n v="4.9000000000000004"/>
    <m/>
    <n v="4.9000000000000004"/>
    <m/>
    <m/>
    <m/>
    <m/>
    <m/>
    <m/>
    <m/>
  </r>
  <r>
    <x v="4"/>
    <s v="EAP"/>
    <n v="1015"/>
    <n v="10"/>
    <n v="1"/>
    <n v="10"/>
    <n v="12"/>
    <n v="0.83333333333333337"/>
    <n v="5"/>
    <n v="5"/>
    <n v="4.9000000000000004"/>
    <n v="5"/>
    <n v="4.8"/>
    <m/>
    <n v="4.8"/>
    <n v="4.8"/>
    <n v="4.9000000000000004"/>
    <m/>
    <n v="4.9000000000000004"/>
    <n v="4.5999999999999996"/>
    <n v="4.9000000000000004"/>
    <n v="4.9000000000000004"/>
    <n v="4.9000000000000004"/>
    <n v="4.9000000000000004"/>
    <m/>
    <n v="4.9000000000000004"/>
  </r>
  <r>
    <x v="4"/>
    <s v="EAP"/>
    <n v="1015"/>
    <n v="14"/>
    <n v="1"/>
    <n v="11"/>
    <n v="11"/>
    <n v="1"/>
    <n v="4.9000000000000004"/>
    <n v="4.9000000000000004"/>
    <n v="4.9000000000000004"/>
    <n v="4.9000000000000004"/>
    <n v="5"/>
    <m/>
    <n v="5"/>
    <n v="4.8"/>
    <n v="5"/>
    <m/>
    <n v="5"/>
    <n v="4.7"/>
    <n v="4.7"/>
    <n v="4.9000000000000004"/>
    <n v="4.5999999999999996"/>
    <n v="4.8"/>
    <m/>
    <n v="4.8"/>
  </r>
  <r>
    <x v="4"/>
    <s v="EAP"/>
    <n v="1015"/>
    <n v="16"/>
    <n v="1"/>
    <n v="7"/>
    <n v="10"/>
    <n v="0.7"/>
    <n v="5"/>
    <n v="5"/>
    <n v="4.9000000000000004"/>
    <n v="4.8"/>
    <n v="4.9000000000000004"/>
    <m/>
    <n v="4.9000000000000004"/>
    <n v="4.5999999999999996"/>
    <n v="4.8"/>
    <m/>
    <n v="4.8"/>
    <n v="4.8"/>
    <n v="5"/>
    <n v="4.7"/>
    <n v="4.5999999999999996"/>
    <n v="4.4000000000000004"/>
    <m/>
    <n v="4.4000000000000004"/>
  </r>
  <r>
    <x v="4"/>
    <s v="EAP"/>
    <n v="1015"/>
    <n v="17"/>
    <n v="1"/>
    <n v="11"/>
    <n v="11"/>
    <n v="1"/>
    <n v="5"/>
    <n v="5"/>
    <n v="4.8"/>
    <n v="4.9000000000000004"/>
    <n v="4.9000000000000004"/>
    <m/>
    <n v="4.9000000000000004"/>
    <n v="4.7"/>
    <n v="4.9000000000000004"/>
    <m/>
    <n v="4.9000000000000004"/>
    <n v="4.8"/>
    <n v="4.5999999999999996"/>
    <n v="4.7"/>
    <n v="4.4000000000000004"/>
    <n v="4.5999999999999996"/>
    <m/>
    <n v="4.599999999999999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4.9333333333333336"/>
    <n v="4.9333333333333336"/>
    <n v="4.9000000000000004"/>
    <n v="4.5400000000000009"/>
    <n v="4.74"/>
    <n v="4.74"/>
    <n v="4.6800000000000006"/>
    <n v="4.74"/>
    <n v="4.8666666666666671"/>
    <n v="4.5999999999999996"/>
    <n v="4.833333333333333"/>
    <n v="4.8583333333333334"/>
  </r>
  <r>
    <x v="1"/>
    <n v="4.84"/>
    <n v="4.84"/>
    <n v="4.8600000000000003"/>
    <n v="4.4399999999999995"/>
    <n v="4.74"/>
    <n v="4.4000000000000004"/>
    <n v="4.6399999999999997"/>
    <n v="4.54"/>
    <n v="4.5999999999999996"/>
    <n v="4.54"/>
    <n v="4.72"/>
    <n v="4.51"/>
  </r>
  <r>
    <x v="2"/>
    <n v="4.8250000000000002"/>
    <n v="4.8250000000000002"/>
    <n v="4.8250000000000002"/>
    <n v="4.2666666666666666"/>
    <n v="4.5333333333333332"/>
    <n v="4.5999999999999996"/>
    <n v="4.7333333333333334"/>
    <n v="4.7333333333333334"/>
    <n v="4.7374999999999998"/>
    <n v="4.3666666666666671"/>
    <n v="4.7249999999999996"/>
    <n v="4.625"/>
  </r>
  <r>
    <x v="3"/>
    <n v="4.9142857142857137"/>
    <n v="4.871428571428571"/>
    <n v="4.871428571428571"/>
    <n v="4.5428571428571427"/>
    <n v="4.7428571428571429"/>
    <n v="4.6714285714285717"/>
    <n v="4.7857142857142856"/>
    <n v="4.7285714285714286"/>
    <n v="4.7642857142857142"/>
    <n v="4.6571428571428566"/>
    <n v="4.9142857142857137"/>
    <n v="4.7842857142857138"/>
  </r>
  <r>
    <x v="4"/>
    <n v="4.4749999999999996"/>
    <n v="4.6499999999999995"/>
    <n v="4.625"/>
    <n v="4.1000000000000005"/>
    <n v="4.1999999999999993"/>
    <n v="4.0999999999999996"/>
    <n v="4.3"/>
    <n v="3.75"/>
    <n v="4.5333333333333332"/>
    <n v="4.2"/>
    <n v="4.3250000000000002"/>
    <n v="4.666666666666667"/>
  </r>
  <r>
    <x v="5"/>
    <n v="4.8230769230769237"/>
    <n v="4.838461538461539"/>
    <n v="4.8307692307692314"/>
    <n v="4.4260869565217389"/>
    <n v="4.6636363636363631"/>
    <n v="4.5636363636363635"/>
    <n v="4.645833333333333"/>
    <n v="4.5999999999999996"/>
    <n v="4.7240000000000011"/>
    <n v="4.536363636363637"/>
    <n v="4.7384615384615394"/>
    <n v="4.70760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02299F-DB5B-49F1-B810-BF688D9F2C0B}"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location ref="H31:J32" firstHeaderRow="0" firstDataRow="1" firstDataCol="1"/>
  <pivotFields count="3">
    <pivotField axis="axisRow" showAll="0" defaultSubtotal="0">
      <items count="6">
        <item h="1" x="0"/>
        <item h="1" x="1"/>
        <item h="1" x="2"/>
        <item h="1" x="3"/>
        <item h="1" x="4"/>
        <item x="5"/>
      </items>
    </pivotField>
    <pivotField dataField="1" numFmtId="1" showAll="0" defaultSubtotal="0"/>
    <pivotField dataField="1" numFmtId="1" showAll="0" defaultSubtotal="0"/>
  </pivotFields>
  <rowFields count="1">
    <field x="0"/>
  </rowFields>
  <rowItems count="1">
    <i>
      <x v="5"/>
    </i>
  </rowItems>
  <colFields count="1">
    <field x="-2"/>
  </colFields>
  <colItems count="2">
    <i>
      <x/>
    </i>
    <i i="1">
      <x v="1"/>
    </i>
  </colItems>
  <dataFields count="2">
    <dataField name="Sum of Number of Students" fld="1" baseField="0" baseItem="0"/>
    <dataField name="Sum of Number of Evals" fld="2" baseField="0" baseItem="0"/>
  </dataFields>
  <formats count="20">
    <format dxfId="47">
      <pivotArea type="all" dataOnly="0" outline="0" fieldPosition="0"/>
    </format>
    <format dxfId="46">
      <pivotArea outline="0" collapsedLevelsAreSubtotals="1" fieldPosition="0"/>
    </format>
    <format dxfId="45">
      <pivotArea field="0" type="button" dataOnly="0" labelOnly="1" outline="0" axis="axisRow" fieldPosition="0"/>
    </format>
    <format dxfId="44">
      <pivotArea dataOnly="0" labelOnly="1" fieldPosition="0">
        <references count="1">
          <reference field="0" count="0"/>
        </references>
      </pivotArea>
    </format>
    <format dxfId="43">
      <pivotArea dataOnly="0" labelOnly="1" grandRow="1" outline="0" fieldPosition="0"/>
    </format>
    <format dxfId="42">
      <pivotArea dataOnly="0" labelOnly="1" outline="0" fieldPosition="0">
        <references count="1">
          <reference field="4294967294" count="2">
            <x v="0"/>
            <x v="1"/>
          </reference>
        </references>
      </pivotArea>
    </format>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fieldPosition="0">
        <references count="1">
          <reference field="0" count="0"/>
        </references>
      </pivotArea>
    </format>
    <format dxfId="37">
      <pivotArea dataOnly="0" labelOnly="1" grandRow="1" outline="0" fieldPosition="0"/>
    </format>
    <format dxfId="36">
      <pivotArea dataOnly="0" labelOnly="1" outline="0" fieldPosition="0">
        <references count="1">
          <reference field="4294967294" count="2">
            <x v="0"/>
            <x v="1"/>
          </reference>
        </references>
      </pivotArea>
    </format>
    <format dxfId="35">
      <pivotArea field="0" type="button" dataOnly="0" labelOnly="1" outline="0" axis="axisRow" fieldPosition="0"/>
    </format>
    <format dxfId="34">
      <pivotArea dataOnly="0" labelOnly="1" outline="0" fieldPosition="0">
        <references count="1">
          <reference field="4294967294" count="2">
            <x v="0"/>
            <x v="1"/>
          </reference>
        </references>
      </pivotArea>
    </format>
    <format dxfId="33">
      <pivotArea dataOnly="0" labelOnly="1" fieldPosition="0">
        <references count="1">
          <reference field="0" count="0"/>
        </references>
      </pivotArea>
    </format>
    <format dxfId="32">
      <pivotArea dataOnly="0" labelOnly="1" grandRow="1" outline="0" fieldPosition="0"/>
    </format>
    <format dxfId="31">
      <pivotArea outline="0" collapsedLevelsAreSubtotals="1" fieldPosition="0"/>
    </format>
    <format dxfId="30">
      <pivotArea dataOnly="0" labelOnly="1" outline="0" fieldPosition="0">
        <references count="1">
          <reference field="4294967294" count="2">
            <x v="0"/>
            <x v="1"/>
          </reference>
        </references>
      </pivotArea>
    </format>
    <format dxfId="29">
      <pivotArea dataOnly="0" labelOnly="1" outline="0" fieldPosition="0">
        <references count="1">
          <reference field="4294967294" count="2">
            <x v="0"/>
            <x v="1"/>
          </reference>
        </references>
      </pivotArea>
    </format>
    <format dxfId="2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156598-1F83-478F-8C22-81D545D0B3C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M20" firstHeaderRow="0" firstDataRow="1" firstDataCol="1"/>
  <pivotFields count="26">
    <pivotField axis="axisRow" multipleItemSelectionAllowed="1" showAll="0">
      <items count="6">
        <item x="4"/>
        <item x="3"/>
        <item x="2"/>
        <item x="1"/>
        <item x="0"/>
        <item t="default"/>
      </items>
    </pivotField>
    <pivotField showAll="0"/>
    <pivotField numFmtId="165" showAll="0"/>
    <pivotField showAll="0"/>
    <pivotField showAll="0"/>
    <pivotField showAll="0"/>
    <pivotField showAll="0"/>
    <pivotField numFmtId="10" showAll="0"/>
    <pivotField dataField="1" numFmtId="164" showAll="0"/>
    <pivotField dataField="1" numFmtId="164" showAll="0"/>
    <pivotField dataField="1" numFmtId="164" showAll="0"/>
    <pivotField dataField="1" numFmtId="164" showAll="0"/>
    <pivotField showAll="0"/>
    <pivotField showAll="0"/>
    <pivotField dataField="1" showAll="0"/>
    <pivotField dataField="1" showAll="0"/>
    <pivotField showAll="0"/>
    <pivotField showAll="0"/>
    <pivotField dataField="1" showAll="0"/>
    <pivotField dataField="1" showAll="0"/>
    <pivotField dataField="1" showAll="0"/>
    <pivotField dataField="1" showAll="0"/>
    <pivotField dataField="1" showAll="0"/>
    <pivotField showAll="0"/>
    <pivotField showAll="0"/>
    <pivotField dataField="1" showAll="0"/>
  </pivotFields>
  <rowFields count="1">
    <field x="0"/>
  </rowFields>
  <rowItems count="6">
    <i>
      <x/>
    </i>
    <i>
      <x v="1"/>
    </i>
    <i>
      <x v="2"/>
    </i>
    <i>
      <x v="3"/>
    </i>
    <i>
      <x v="4"/>
    </i>
    <i t="grand">
      <x/>
    </i>
  </rowItems>
  <colFields count="1">
    <field x="-2"/>
  </colFields>
  <colItems count="12">
    <i>
      <x/>
    </i>
    <i i="1">
      <x v="1"/>
    </i>
    <i i="2">
      <x v="2"/>
    </i>
    <i i="3">
      <x v="3"/>
    </i>
    <i i="4">
      <x v="4"/>
    </i>
    <i i="5">
      <x v="5"/>
    </i>
    <i i="6">
      <x v="6"/>
    </i>
    <i i="7">
      <x v="7"/>
    </i>
    <i i="8">
      <x v="8"/>
    </i>
    <i i="9">
      <x v="9"/>
    </i>
    <i i="10">
      <x v="10"/>
    </i>
    <i i="11">
      <x v="11"/>
    </i>
  </colItems>
  <dataFields count="12">
    <dataField name="Average of Instructor respects students" fld="8" subtotal="average" baseField="0" baseItem="0"/>
    <dataField name="Average of Instructor knowledgeable" fld="9" subtotal="average" baseField="0" baseItem="0"/>
    <dataField name="Average of Course covered objectives" fld="10" subtotal="average" baseField="0" baseItem="0"/>
    <dataField name="Average of Improved academic language (cleaned)" fld="25" subtotal="average" baseField="0" baseItem="0"/>
    <dataField name="Average of Understanding of Writing Tasks" fld="19" subtotal="average" baseField="0" baseItem="0"/>
    <dataField name="Average of Improved skills in managing feedback" fld="21" subtotal="average" baseField="0" baseItem="0"/>
    <dataField name="Average of Instructor rating" fld="15" subtotal="average" baseField="0" baseItem="0"/>
    <dataField name="Average of Improved ability to read/apply" fld="20" subtotal="average" baseField="0" baseItem="0"/>
    <dataField name="Average of Timely Grading &amp; Feedback (Cleaned)" fld="18" subtotal="average" baseField="0" baseItem="0"/>
    <dataField name="Average of Increased library research" fld="22" subtotal="average" baseField="0" baseItem="0"/>
    <dataField name="Average of Instructor enthusiastic" fld="11" subtotal="average" baseField="0" baseItem="0"/>
    <dataField name="Average of Fair grading (cleaned)" fld="14" subtotal="average" baseField="0" baseItem="0"/>
  </dataFields>
  <formats count="1">
    <format dxfId="27">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2916CA-9BDA-4999-ABED-9593AF7A53DC}" name="PivotTable2"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5:B37" firstHeaderRow="1" firstDataRow="1" firstDataCol="1" rowPageCount="1" colPageCount="1"/>
  <pivotFields count="13">
    <pivotField name="Select Year(s)" axis="axisPage" multipleItemSelectionAllowed="1" showAll="0" includeNewItemsInFilter="1">
      <items count="7">
        <item h="1" x="0"/>
        <item h="1" x="1"/>
        <item h="1" x="2"/>
        <item h="1" x="3"/>
        <item h="1" x="4"/>
        <item x="5"/>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2"/>
  </rowFields>
  <rowItems count="12">
    <i>
      <x/>
    </i>
    <i i="1">
      <x v="1"/>
    </i>
    <i i="2">
      <x v="2"/>
    </i>
    <i i="3">
      <x v="3"/>
    </i>
    <i i="4">
      <x v="4"/>
    </i>
    <i i="5">
      <x v="5"/>
    </i>
    <i i="6">
      <x v="6"/>
    </i>
    <i i="7">
      <x v="7"/>
    </i>
    <i i="8">
      <x v="8"/>
    </i>
    <i i="9">
      <x v="9"/>
    </i>
    <i i="10">
      <x v="10"/>
    </i>
    <i i="11">
      <x v="11"/>
    </i>
  </rowItems>
  <colItems count="1">
    <i/>
  </colItems>
  <pageFields count="1">
    <pageField fld="0" hier="-1"/>
  </pageFields>
  <dataFields count="12">
    <dataField name="Instructor rating" fld="7" baseField="9" baseItem="0"/>
    <dataField name="Instructor knowledgeable" fld="2" subtotal="average" baseField="9" baseItem="0"/>
    <dataField name="Instructor enthusiastic" fld="11" subtotal="average" baseField="0" baseItem="0"/>
    <dataField name="Instructor respects students" fld="1" subtotal="average" baseField="9" baseItem="0"/>
    <dataField name="Improved Academic Language" fld="4" subtotal="average" baseField="9" baseItem="0"/>
    <dataField name="Improved ability to read/apply" fld="8" subtotal="average" baseField="9" baseItem="0"/>
    <dataField name="Understanding of Writing Tasks" fld="5" subtotal="average" baseField="9" baseItem="0"/>
    <dataField name="Improved library research abilities" fld="10" subtotal="average" baseField="9" baseItem="0"/>
    <dataField name="Improved skills in managing feedback" fld="6" subtotal="average" baseField="9" baseItem="0"/>
    <dataField name="Timely Grading &amp; Feedback" fld="9" subtotal="average" baseField="9" baseItem="0"/>
    <dataField name="Fair grading (cleaned)" fld="12" subtotal="average" baseField="0" baseItem="0"/>
    <dataField name="Course covered objectives" fld="3" subtotal="average" baseField="9" baseItem="0"/>
  </dataFields>
  <chartFormats count="18">
    <chartFormat chart="0" format="0" series="1">
      <pivotArea type="data" outline="0" fieldPosition="0">
        <references count="1">
          <reference field="4294967294" count="1" selected="0">
            <x v="3"/>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11"/>
          </reference>
        </references>
      </pivotArea>
    </chartFormat>
    <chartFormat chart="0" format="3" series="1">
      <pivotArea type="data" outline="0" fieldPosition="0">
        <references count="1">
          <reference field="4294967294" count="1" selected="0">
            <x v="4"/>
          </reference>
        </references>
      </pivotArea>
    </chartFormat>
    <chartFormat chart="0" format="4" series="1">
      <pivotArea type="data" outline="0" fieldPosition="0">
        <references count="1">
          <reference field="4294967294" count="1" selected="0">
            <x v="6"/>
          </reference>
        </references>
      </pivotArea>
    </chartFormat>
    <chartFormat chart="0" format="5" series="1">
      <pivotArea type="data" outline="0" fieldPosition="0">
        <references count="1">
          <reference field="4294967294" count="1" selected="0">
            <x v="8"/>
          </reference>
        </references>
      </pivotArea>
    </chartFormat>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5"/>
          </reference>
        </references>
      </pivotArea>
    </chartFormat>
    <chartFormat chart="0" format="8" series="1">
      <pivotArea type="data" outline="0" fieldPosition="0">
        <references count="1">
          <reference field="4294967294" count="1" selected="0">
            <x v="9"/>
          </reference>
        </references>
      </pivotArea>
    </chartFormat>
    <chartFormat chart="0" format="9" series="1">
      <pivotArea type="data" outline="0" fieldPosition="0">
        <references count="1">
          <reference field="4294967294" count="1" selected="0">
            <x v="7"/>
          </reference>
        </references>
      </pivotArea>
    </chartFormat>
    <chartFormat chart="0" format="10" series="1">
      <pivotArea type="data" outline="0" fieldPosition="0">
        <references count="1">
          <reference field="4294967294" count="1" selected="0">
            <x v="2"/>
          </reference>
        </references>
      </pivotArea>
    </chartFormat>
    <chartFormat chart="0" format="11" series="1">
      <pivotArea type="data" outline="0" fieldPosition="0">
        <references count="1">
          <reference field="4294967294" count="1" selected="0">
            <x v="10"/>
          </reference>
        </references>
      </pivotArea>
    </chartFormat>
    <chartFormat chart="0" format="12">
      <pivotArea type="data" outline="0" fieldPosition="0">
        <references count="1">
          <reference field="4294967294" count="1" selected="0">
            <x v="1"/>
          </reference>
        </references>
      </pivotArea>
    </chartFormat>
    <chartFormat chart="0" format="13">
      <pivotArea type="data" outline="0" fieldPosition="0">
        <references count="1">
          <reference field="4294967294" count="1" selected="0">
            <x v="3"/>
          </reference>
        </references>
      </pivotArea>
    </chartFormat>
    <chartFormat chart="0" format="14">
      <pivotArea type="data" outline="0" fieldPosition="0">
        <references count="1">
          <reference field="4294967294" count="1" selected="0">
            <x v="5"/>
          </reference>
        </references>
      </pivotArea>
    </chartFormat>
    <chartFormat chart="0" format="15">
      <pivotArea type="data" outline="0" fieldPosition="0">
        <references count="1">
          <reference field="4294967294" count="1" selected="0">
            <x v="7"/>
          </reference>
        </references>
      </pivotArea>
    </chartFormat>
    <chartFormat chart="0" format="16">
      <pivotArea type="data" outline="0" fieldPosition="0">
        <references count="1">
          <reference field="4294967294" count="1" selected="0">
            <x v="9"/>
          </reference>
        </references>
      </pivotArea>
    </chartFormat>
    <chartFormat chart="0" format="17">
      <pivotArea type="data" outline="0" fieldPosition="0">
        <references count="1">
          <reference field="429496729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AC43EF-FDE1-4193-8A7E-52DC6BCC14CC}" name="PivotTable4" cacheId="0" applyNumberFormats="0" applyBorderFormats="0" applyFontFormats="0" applyPatternFormats="0" applyAlignmentFormats="0" applyWidthHeightFormats="1" dataCaption="Values" showMissing="0" updatedVersion="8" minRefreshableVersion="3" useAutoFormatting="1" rowGrandTotals="0" colGrandTotals="0" itemPrintTitles="1" createdVersion="8" indent="0" showHeaders="0" outline="1" outlineData="1" multipleFieldFilters="0">
  <location ref="D1:F2" firstHeaderRow="0" firstDataRow="1" firstDataCol="1"/>
  <pivotFields count="3">
    <pivotField axis="axisRow" showAll="0" defaultSubtotal="0">
      <items count="6">
        <item h="1" x="0"/>
        <item h="1" x="1"/>
        <item h="1" x="2"/>
        <item h="1" x="3"/>
        <item h="1" x="4"/>
        <item x="5"/>
      </items>
    </pivotField>
    <pivotField dataField="1" numFmtId="1" showAll="0" defaultSubtotal="0"/>
    <pivotField dataField="1" numFmtId="1" showAll="0" defaultSubtotal="0"/>
  </pivotFields>
  <rowFields count="1">
    <field x="0"/>
  </rowFields>
  <rowItems count="1">
    <i>
      <x v="5"/>
    </i>
  </rowItems>
  <colFields count="1">
    <field x="-2"/>
  </colFields>
  <colItems count="2">
    <i>
      <x/>
    </i>
    <i i="1">
      <x v="1"/>
    </i>
  </colItems>
  <dataFields count="2">
    <dataField name="#Students" fld="1" baseField="0" baseItem="0"/>
    <dataField name="#Evals" fld="2" baseField="0" baseItem="0"/>
  </dataFields>
  <formats count="27">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grandRow="1" outline="0" fieldPosition="0"/>
    </format>
    <format dxfId="21">
      <pivotArea dataOnly="0" labelOnly="1" outline="0" fieldPosition="0">
        <references count="1">
          <reference field="4294967294" count="2">
            <x v="0"/>
            <x v="1"/>
          </reference>
        </references>
      </pivotArea>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grandRow="1" outline="0" fieldPosition="0"/>
    </format>
    <format dxfId="15">
      <pivotArea dataOnly="0" labelOnly="1" outline="0" fieldPosition="0">
        <references count="1">
          <reference field="4294967294" count="2">
            <x v="0"/>
            <x v="1"/>
          </reference>
        </references>
      </pivotArea>
    </format>
    <format dxfId="14">
      <pivotArea field="0" type="button" dataOnly="0" labelOnly="1" outline="0" axis="axisRow" fieldPosition="0"/>
    </format>
    <format dxfId="13">
      <pivotArea dataOnly="0" labelOnly="1" outline="0" fieldPosition="0">
        <references count="1">
          <reference field="4294967294" count="2">
            <x v="0"/>
            <x v="1"/>
          </reference>
        </references>
      </pivotArea>
    </format>
    <format dxfId="12">
      <pivotArea dataOnly="0" labelOnly="1" fieldPosition="0">
        <references count="1">
          <reference field="0" count="0"/>
        </references>
      </pivotArea>
    </format>
    <format dxfId="11">
      <pivotArea dataOnly="0" labelOnly="1" grandRow="1" outline="0" fieldPosition="0"/>
    </format>
    <format dxfId="10">
      <pivotArea outline="0" collapsedLevelsAreSubtotals="1" fieldPosition="0"/>
    </format>
    <format dxfId="9">
      <pivotArea dataOnly="0" labelOnly="1" outline="0" fieldPosition="0">
        <references count="1">
          <reference field="4294967294" count="2">
            <x v="0"/>
            <x v="1"/>
          </reference>
        </references>
      </pivotArea>
    </format>
    <format dxfId="8">
      <pivotArea dataOnly="0" labelOnly="1" outline="0" fieldPosition="0">
        <references count="1">
          <reference field="4294967294" count="2">
            <x v="0"/>
            <x v="1"/>
          </reference>
        </references>
      </pivotArea>
    </format>
    <format dxfId="7">
      <pivotArea dataOnly="0" labelOnly="1" fieldPosition="0">
        <references count="1">
          <reference field="0" count="0"/>
        </references>
      </pivotArea>
    </format>
    <format dxfId="6">
      <pivotArea outline="0" collapsedLevelsAreSubtotals="1" fieldPosition="0">
        <references count="1">
          <reference field="4294967294" count="1" selected="0">
            <x v="0"/>
          </reference>
        </references>
      </pivotArea>
    </format>
    <format dxfId="5">
      <pivotArea dataOnly="0" labelOnly="1" fieldPosition="0">
        <references count="1">
          <reference field="0" count="0"/>
        </references>
      </pivotArea>
    </format>
    <format dxfId="4">
      <pivotArea outline="0" collapsedLevelsAreSubtotals="1" fieldPosition="0">
        <references count="1">
          <reference field="4294967294" count="1" selected="0">
            <x v="1"/>
          </reference>
        </references>
      </pivotArea>
    </format>
    <format dxfId="3">
      <pivotArea dataOnly="0" labelOnly="1" fieldPosition="0">
        <references count="1">
          <reference field="0" count="0"/>
        </references>
      </pivotArea>
    </format>
    <format dxfId="2">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1"/>
          </reference>
        </references>
      </pivotArea>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B717D6A-BB6D-47D2-95EB-5C6DFD941B85}" sourceName="Year">
  <pivotTables>
    <pivotTable tabId="2" name="PivotTable2"/>
    <pivotTable tabId="4" name="PivotTable4"/>
  </pivotTables>
  <data>
    <tabular pivotCacheId="679576368">
      <items count="6">
        <i x="0"/>
        <i x="1"/>
        <i x="2"/>
        <i x="3"/>
        <i x="4"/>
        <i x="5"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w_Labels" xr10:uid="{02865B8B-B463-4CD6-AADF-3C1B223B61BF}" sourceName="Row Labels">
  <pivotTables>
    <pivotTable tabId="6" name="PivotTable2"/>
  </pivotTables>
  <data>
    <tabular pivotCacheId="2042396660">
      <items count="6">
        <i x="0"/>
        <i x="1"/>
        <i x="2"/>
        <i x="3"/>
        <i x="4"/>
        <i x="5"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D028385-1F7F-4DD9-8ACA-BA9D69FC63F2}" cache="Slicer_Year" caption="Year" showCaption="0"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BFD4F0D-22C8-41E7-A49E-C95EABB4493F}" cache="Slicer_Year" caption="Year" showCaption="0" style="SlicerStyleDark5" rowHeight="182880"/>
  <slicer name="Select Year(s)" xr10:uid="{6FA48C88-431D-42DD-8FF7-DCF11A5D8E86}" cache="Slicer_Row_Labels" caption="Select Year(s)" startItem="5" showCaption="0" style="SlicerStyleDark5" rowHeight="241300"/>
</slicers>
</file>

<file path=xl/theme/theme1.xml><?xml version="1.0" encoding="utf-8"?>
<a:theme xmlns:a="http://schemas.openxmlformats.org/drawingml/2006/main" name="Office Theme">
  <a:themeElements>
    <a:clrScheme name="GW">
      <a:dk1>
        <a:sysClr val="windowText" lastClr="000000"/>
      </a:dk1>
      <a:lt1>
        <a:sysClr val="window" lastClr="FFFFFF"/>
      </a:lt1>
      <a:dk2>
        <a:srgbClr val="44546A"/>
      </a:dk2>
      <a:lt2>
        <a:srgbClr val="E7E6E6"/>
      </a:lt2>
      <a:accent1>
        <a:srgbClr val="002060"/>
      </a:accent1>
      <a:accent2>
        <a:srgbClr val="DEB887"/>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EC57-2804-4E65-B17E-36947CCC9D36}">
  <sheetPr codeName="Sheet1"/>
  <dimension ref="A1:AE35"/>
  <sheetViews>
    <sheetView zoomScaleNormal="100" workbookViewId="0">
      <pane xSplit="1" topLeftCell="B1" activePane="topRight" state="frozen"/>
      <selection pane="topRight" activeCell="F6" sqref="F6"/>
    </sheetView>
  </sheetViews>
  <sheetFormatPr defaultColWidth="50.7109375" defaultRowHeight="15" x14ac:dyDescent="0.2"/>
  <cols>
    <col min="1" max="1" width="14.28515625" style="1" customWidth="1"/>
    <col min="2" max="2" width="16.42578125" style="1" customWidth="1"/>
    <col min="3" max="3" width="20.140625" style="5" customWidth="1"/>
    <col min="4" max="4" width="19" style="6" customWidth="1"/>
    <col min="5" max="5" width="14" style="1" customWidth="1"/>
    <col min="6" max="6" width="16.85546875" style="1" customWidth="1"/>
    <col min="7" max="7" width="18.140625" style="1" customWidth="1"/>
    <col min="8" max="8" width="23.85546875" style="1" customWidth="1"/>
    <col min="9" max="9" width="34.85546875" style="3" customWidth="1"/>
    <col min="10" max="10" width="29.42578125" style="3" customWidth="1"/>
    <col min="11" max="11" width="33" style="3" customWidth="1"/>
    <col min="12" max="12" width="28.28515625" style="3" customWidth="1"/>
    <col min="13" max="14" width="0" style="3" hidden="1" customWidth="1"/>
    <col min="15" max="15" width="30.140625" style="3" customWidth="1"/>
    <col min="16" max="16" width="21.85546875" style="3" customWidth="1"/>
    <col min="17" max="17" width="34.7109375" style="3" hidden="1" customWidth="1"/>
    <col min="18" max="18" width="21.85546875" style="3" hidden="1" customWidth="1"/>
    <col min="19" max="19" width="42.7109375" style="3" customWidth="1"/>
    <col min="20" max="20" width="39.28515625" style="3" customWidth="1"/>
    <col min="21" max="23" width="50.7109375" style="3"/>
    <col min="24" max="25" width="0" style="3" hidden="1" customWidth="1"/>
    <col min="26" max="26" width="44.28515625" style="3" customWidth="1"/>
    <col min="27" max="31" width="50.7109375" style="3"/>
    <col min="32" max="16384" width="50.7109375" style="2"/>
  </cols>
  <sheetData>
    <row r="1" spans="1:31" s="31" customFormat="1" ht="15.75" x14ac:dyDescent="0.25">
      <c r="A1" s="28" t="s">
        <v>0</v>
      </c>
      <c r="B1" s="28" t="s">
        <v>1</v>
      </c>
      <c r="C1" s="29" t="s">
        <v>2</v>
      </c>
      <c r="D1" s="30" t="s">
        <v>3</v>
      </c>
      <c r="E1" s="28" t="s">
        <v>4</v>
      </c>
      <c r="F1" s="28" t="s">
        <v>6</v>
      </c>
      <c r="G1" s="28" t="s">
        <v>5</v>
      </c>
      <c r="H1" s="28" t="s">
        <v>9</v>
      </c>
      <c r="I1" s="11" t="s">
        <v>7</v>
      </c>
      <c r="J1" s="11" t="s">
        <v>8</v>
      </c>
      <c r="K1" s="11" t="s">
        <v>10</v>
      </c>
      <c r="L1" s="11" t="s">
        <v>11</v>
      </c>
      <c r="M1" s="11" t="s">
        <v>36</v>
      </c>
      <c r="N1" s="11" t="s">
        <v>12</v>
      </c>
      <c r="O1" s="11" t="s">
        <v>20</v>
      </c>
      <c r="P1" s="11" t="s">
        <v>13</v>
      </c>
      <c r="Q1" s="11" t="s">
        <v>14</v>
      </c>
      <c r="R1" s="11" t="s">
        <v>37</v>
      </c>
      <c r="S1" s="11" t="s">
        <v>38</v>
      </c>
      <c r="T1" s="11" t="s">
        <v>15</v>
      </c>
      <c r="U1" s="11" t="s">
        <v>16</v>
      </c>
      <c r="V1" s="11" t="s">
        <v>17</v>
      </c>
      <c r="W1" s="11" t="s">
        <v>18</v>
      </c>
      <c r="X1" s="11" t="s">
        <v>24</v>
      </c>
      <c r="Y1" s="11" t="s">
        <v>19</v>
      </c>
      <c r="Z1" s="11" t="s">
        <v>25</v>
      </c>
      <c r="AA1" s="11" t="s">
        <v>21</v>
      </c>
      <c r="AB1" s="11" t="s">
        <v>22</v>
      </c>
      <c r="AC1" s="11" t="s">
        <v>23</v>
      </c>
      <c r="AD1" s="11" t="s">
        <v>26</v>
      </c>
      <c r="AE1" s="11" t="s">
        <v>27</v>
      </c>
    </row>
    <row r="2" spans="1:31" x14ac:dyDescent="0.2">
      <c r="A2" s="1">
        <v>2022</v>
      </c>
      <c r="B2" s="1" t="s">
        <v>30</v>
      </c>
      <c r="C2" s="5">
        <v>7</v>
      </c>
      <c r="D2" s="6">
        <v>1</v>
      </c>
      <c r="E2" s="1">
        <v>2</v>
      </c>
      <c r="F2" s="1">
        <v>3</v>
      </c>
      <c r="G2" s="1">
        <v>6</v>
      </c>
      <c r="H2" s="7">
        <f>F2/G2</f>
        <v>0.5</v>
      </c>
      <c r="I2" s="3">
        <v>4.7</v>
      </c>
      <c r="J2" s="3">
        <v>5</v>
      </c>
      <c r="K2" s="3">
        <v>5</v>
      </c>
      <c r="L2" s="3">
        <v>5</v>
      </c>
      <c r="M2" s="2"/>
      <c r="O2" s="9"/>
      <c r="P2" s="3">
        <v>4.5999999999999996</v>
      </c>
      <c r="Q2" s="9"/>
      <c r="R2" s="9"/>
      <c r="S2" s="9"/>
      <c r="T2" s="9"/>
      <c r="U2" s="9"/>
      <c r="V2" s="9"/>
      <c r="W2" s="9"/>
      <c r="X2" s="9"/>
      <c r="Y2" s="9"/>
      <c r="Z2" s="9"/>
      <c r="AA2" s="9"/>
      <c r="AB2" s="9"/>
      <c r="AC2" s="9"/>
      <c r="AD2" s="9"/>
      <c r="AE2" s="9"/>
    </row>
    <row r="3" spans="1:31" x14ac:dyDescent="0.2">
      <c r="A3" s="1">
        <v>2022</v>
      </c>
      <c r="B3" s="1" t="s">
        <v>28</v>
      </c>
      <c r="C3" s="5">
        <v>1015</v>
      </c>
      <c r="D3" s="6">
        <v>11</v>
      </c>
      <c r="E3" s="1">
        <v>1</v>
      </c>
      <c r="F3" s="1">
        <v>6</v>
      </c>
      <c r="G3" s="1">
        <v>12</v>
      </c>
      <c r="H3" s="7">
        <f>F3/G3</f>
        <v>0.5</v>
      </c>
      <c r="I3" s="3">
        <v>4</v>
      </c>
      <c r="J3" s="3">
        <v>4.2</v>
      </c>
      <c r="K3" s="3">
        <v>4.3</v>
      </c>
      <c r="L3" s="3">
        <v>3.7</v>
      </c>
      <c r="M3" s="3">
        <v>4</v>
      </c>
      <c r="N3" s="3">
        <v>4.3</v>
      </c>
      <c r="O3" s="3">
        <f t="shared" ref="O3:O22" si="0">AVERAGE(M4, N3)</f>
        <v>4.5</v>
      </c>
      <c r="P3" s="3">
        <v>3.8</v>
      </c>
      <c r="Q3" s="3">
        <v>4</v>
      </c>
      <c r="R3" s="3">
        <v>4</v>
      </c>
      <c r="S3" s="3">
        <f>AVERAGE(Q3:R3)</f>
        <v>4</v>
      </c>
      <c r="T3" s="3">
        <v>3.8</v>
      </c>
      <c r="U3" s="3">
        <v>3.3</v>
      </c>
      <c r="V3" s="3">
        <v>3.8</v>
      </c>
      <c r="W3" s="3">
        <v>4</v>
      </c>
      <c r="X3" s="3">
        <v>3.8</v>
      </c>
      <c r="Y3" s="9"/>
      <c r="Z3" s="3">
        <f>AVERAGE(X3,Y3)</f>
        <v>3.8</v>
      </c>
      <c r="AA3" s="9"/>
      <c r="AB3" s="9"/>
      <c r="AC3" s="9"/>
      <c r="AD3" s="9"/>
      <c r="AE3" s="9"/>
    </row>
    <row r="4" spans="1:31" x14ac:dyDescent="0.2">
      <c r="A4" s="1">
        <v>2022</v>
      </c>
      <c r="B4" s="1" t="s">
        <v>28</v>
      </c>
      <c r="C4" s="5">
        <v>6000</v>
      </c>
      <c r="D4" s="6">
        <v>81</v>
      </c>
      <c r="E4" s="1">
        <v>2</v>
      </c>
      <c r="F4" s="1">
        <v>3</v>
      </c>
      <c r="G4" s="1">
        <v>6</v>
      </c>
      <c r="H4" s="7">
        <f t="shared" ref="H4:H28" si="1">F4/G4</f>
        <v>0.5</v>
      </c>
      <c r="I4" s="3">
        <v>4.7</v>
      </c>
      <c r="J4" s="3">
        <v>4.7</v>
      </c>
      <c r="K4" s="3">
        <v>4.7</v>
      </c>
      <c r="L4" s="3">
        <v>4.3</v>
      </c>
      <c r="M4" s="3">
        <v>4.7</v>
      </c>
      <c r="N4" s="3">
        <v>5</v>
      </c>
      <c r="O4" s="3">
        <f t="shared" si="0"/>
        <v>4.75</v>
      </c>
      <c r="P4" s="3">
        <v>4.3</v>
      </c>
      <c r="Q4" s="3">
        <v>4.7</v>
      </c>
      <c r="R4" s="3">
        <v>5</v>
      </c>
      <c r="S4" s="3">
        <f t="shared" ref="S4:S20" si="2">AVERAGE(Q4:R4)</f>
        <v>4.8499999999999996</v>
      </c>
      <c r="T4" s="9"/>
      <c r="U4" s="9"/>
      <c r="V4" s="9"/>
      <c r="W4" s="9"/>
      <c r="Y4" s="3">
        <v>4.7</v>
      </c>
      <c r="Z4" s="3">
        <f t="shared" ref="Z4:Z27" si="3">AVERAGE(X4,Y4)</f>
        <v>4.7</v>
      </c>
      <c r="AA4" s="9"/>
      <c r="AB4" s="3">
        <v>4.7</v>
      </c>
      <c r="AC4" s="3">
        <v>4.7</v>
      </c>
      <c r="AD4" s="3">
        <v>4.7</v>
      </c>
      <c r="AE4" s="3">
        <v>4.3</v>
      </c>
    </row>
    <row r="5" spans="1:31" x14ac:dyDescent="0.2">
      <c r="A5" s="1">
        <v>2022</v>
      </c>
      <c r="B5" s="1" t="s">
        <v>28</v>
      </c>
      <c r="C5" s="5">
        <v>6111</v>
      </c>
      <c r="D5" s="6" t="s">
        <v>31</v>
      </c>
      <c r="E5" s="1">
        <v>2</v>
      </c>
      <c r="F5" s="1">
        <v>6</v>
      </c>
      <c r="G5" s="1">
        <v>11</v>
      </c>
      <c r="H5" s="7">
        <f t="shared" si="1"/>
        <v>0.54545454545454541</v>
      </c>
      <c r="I5" s="3">
        <v>4.5</v>
      </c>
      <c r="J5" s="3">
        <v>4.7</v>
      </c>
      <c r="K5" s="3">
        <v>4.5</v>
      </c>
      <c r="L5" s="3">
        <v>4.3</v>
      </c>
      <c r="M5" s="3">
        <v>4.5</v>
      </c>
      <c r="N5" s="3">
        <v>4.7</v>
      </c>
      <c r="O5" s="3">
        <f t="shared" si="0"/>
        <v>4.75</v>
      </c>
      <c r="P5" s="3">
        <v>4.5</v>
      </c>
      <c r="Q5" s="3">
        <v>4.7</v>
      </c>
      <c r="R5" s="3">
        <v>4.8</v>
      </c>
      <c r="S5" s="3">
        <f t="shared" si="2"/>
        <v>4.75</v>
      </c>
      <c r="T5" s="3">
        <v>4.5999999999999996</v>
      </c>
      <c r="U5" s="3">
        <v>4.2</v>
      </c>
      <c r="V5" s="3">
        <v>4.4000000000000004</v>
      </c>
      <c r="W5" s="3">
        <v>4.4000000000000004</v>
      </c>
      <c r="X5" s="3">
        <v>3.8</v>
      </c>
      <c r="Y5" s="9"/>
      <c r="Z5" s="3">
        <f t="shared" si="3"/>
        <v>3.8</v>
      </c>
      <c r="AA5" s="3">
        <v>4.2</v>
      </c>
      <c r="AB5" s="9"/>
      <c r="AC5" s="9"/>
      <c r="AD5" s="9"/>
      <c r="AE5" s="9"/>
    </row>
    <row r="6" spans="1:31" x14ac:dyDescent="0.2">
      <c r="A6" s="1">
        <v>2021</v>
      </c>
      <c r="B6" s="1" t="s">
        <v>28</v>
      </c>
      <c r="C6" s="5">
        <v>1015</v>
      </c>
      <c r="D6" s="6">
        <v>11</v>
      </c>
      <c r="E6" s="1">
        <v>1</v>
      </c>
      <c r="F6" s="1">
        <v>6</v>
      </c>
      <c r="G6" s="1">
        <v>9</v>
      </c>
      <c r="H6" s="7">
        <f t="shared" si="1"/>
        <v>0.66666666666666663</v>
      </c>
      <c r="I6" s="3">
        <v>5</v>
      </c>
      <c r="J6" s="3">
        <v>5</v>
      </c>
      <c r="K6" s="3">
        <v>5</v>
      </c>
      <c r="L6" s="3">
        <v>5</v>
      </c>
      <c r="M6" s="3">
        <v>4.8</v>
      </c>
      <c r="N6" s="3">
        <v>4.5</v>
      </c>
      <c r="O6" s="3">
        <f t="shared" si="0"/>
        <v>4.75</v>
      </c>
      <c r="P6" s="3">
        <v>5</v>
      </c>
      <c r="Q6" s="3">
        <v>4.8</v>
      </c>
      <c r="R6" s="3">
        <v>4.8</v>
      </c>
      <c r="S6" s="3">
        <f t="shared" si="2"/>
        <v>4.8</v>
      </c>
      <c r="T6" s="3">
        <v>4.7</v>
      </c>
      <c r="U6" s="3">
        <v>4.7</v>
      </c>
      <c r="V6" s="3">
        <v>4.5</v>
      </c>
      <c r="W6" s="3">
        <v>4.7</v>
      </c>
      <c r="X6" s="3">
        <v>4.7</v>
      </c>
      <c r="Y6" s="9"/>
      <c r="Z6" s="3">
        <f t="shared" si="3"/>
        <v>4.7</v>
      </c>
      <c r="AA6" s="9"/>
      <c r="AB6" s="9"/>
      <c r="AC6" s="9"/>
      <c r="AD6" s="9"/>
      <c r="AE6" s="9"/>
    </row>
    <row r="7" spans="1:31" x14ac:dyDescent="0.2">
      <c r="A7" s="1">
        <v>2021</v>
      </c>
      <c r="B7" s="1" t="s">
        <v>28</v>
      </c>
      <c r="C7" s="5">
        <v>1015</v>
      </c>
      <c r="D7" s="6">
        <v>10</v>
      </c>
      <c r="E7" s="1">
        <v>1</v>
      </c>
      <c r="F7" s="1">
        <v>6</v>
      </c>
      <c r="G7" s="1">
        <v>11</v>
      </c>
      <c r="H7" s="7">
        <f t="shared" si="1"/>
        <v>0.54545454545454541</v>
      </c>
      <c r="I7" s="3">
        <v>5</v>
      </c>
      <c r="J7" s="3">
        <v>5</v>
      </c>
      <c r="K7" s="3">
        <v>5</v>
      </c>
      <c r="L7" s="3">
        <v>5</v>
      </c>
      <c r="M7" s="3">
        <v>5</v>
      </c>
      <c r="N7" s="3">
        <v>4.8</v>
      </c>
      <c r="O7" s="3">
        <f t="shared" si="0"/>
        <v>4.9000000000000004</v>
      </c>
      <c r="P7" s="3">
        <v>5</v>
      </c>
      <c r="Q7" s="3">
        <v>5</v>
      </c>
      <c r="R7" s="3">
        <v>4.8</v>
      </c>
      <c r="S7" s="3">
        <f t="shared" si="2"/>
        <v>4.9000000000000004</v>
      </c>
      <c r="T7" s="3">
        <v>5</v>
      </c>
      <c r="U7" s="3">
        <v>5</v>
      </c>
      <c r="V7" s="3">
        <v>4.7</v>
      </c>
      <c r="W7" s="3">
        <v>5</v>
      </c>
      <c r="X7" s="3">
        <v>5</v>
      </c>
      <c r="Y7" s="9"/>
      <c r="Z7" s="3">
        <f t="shared" si="3"/>
        <v>5</v>
      </c>
      <c r="AA7" s="3">
        <v>5</v>
      </c>
      <c r="AB7" s="9"/>
      <c r="AC7" s="9"/>
      <c r="AD7" s="9"/>
      <c r="AE7" s="9"/>
    </row>
    <row r="8" spans="1:31" x14ac:dyDescent="0.2">
      <c r="A8" s="1">
        <v>2021</v>
      </c>
      <c r="B8" s="1" t="s">
        <v>28</v>
      </c>
      <c r="C8" s="5">
        <v>1015</v>
      </c>
      <c r="D8" s="6">
        <v>10</v>
      </c>
      <c r="E8" s="1">
        <v>1</v>
      </c>
      <c r="F8" s="1">
        <v>4</v>
      </c>
      <c r="G8" s="1">
        <v>12</v>
      </c>
      <c r="H8" s="7">
        <f t="shared" si="1"/>
        <v>0.33333333333333331</v>
      </c>
      <c r="I8" s="3">
        <v>5</v>
      </c>
      <c r="J8" s="3">
        <v>5</v>
      </c>
      <c r="K8" s="3">
        <v>5</v>
      </c>
      <c r="L8" s="3">
        <v>5</v>
      </c>
      <c r="M8" s="3">
        <v>5</v>
      </c>
      <c r="N8" s="3">
        <v>4.78</v>
      </c>
      <c r="O8" s="3">
        <f t="shared" si="0"/>
        <v>4.74</v>
      </c>
      <c r="P8" s="3">
        <v>4.8</v>
      </c>
      <c r="Q8" s="3">
        <v>4.8</v>
      </c>
      <c r="R8" s="3">
        <v>4.5</v>
      </c>
      <c r="S8" s="3">
        <f t="shared" si="2"/>
        <v>4.6500000000000004</v>
      </c>
      <c r="T8" s="3">
        <v>4.8</v>
      </c>
      <c r="U8" s="3">
        <v>5</v>
      </c>
      <c r="V8" s="3">
        <v>4.8</v>
      </c>
      <c r="W8" s="3">
        <v>4.8</v>
      </c>
      <c r="X8" s="3">
        <v>4.8</v>
      </c>
      <c r="Y8" s="9"/>
      <c r="Z8" s="3">
        <f t="shared" si="3"/>
        <v>4.8</v>
      </c>
      <c r="AA8" s="9"/>
      <c r="AB8" s="9"/>
      <c r="AC8" s="9"/>
      <c r="AD8" s="9"/>
      <c r="AE8" s="9"/>
    </row>
    <row r="9" spans="1:31" x14ac:dyDescent="0.2">
      <c r="A9" s="1">
        <v>2021</v>
      </c>
      <c r="B9" s="1" t="s">
        <v>28</v>
      </c>
      <c r="C9" s="5">
        <v>1015</v>
      </c>
      <c r="D9" s="6">
        <v>11</v>
      </c>
      <c r="E9" s="1">
        <v>1</v>
      </c>
      <c r="F9" s="1">
        <v>7</v>
      </c>
      <c r="G9" s="1">
        <v>12</v>
      </c>
      <c r="H9" s="7">
        <f t="shared" si="1"/>
        <v>0.58333333333333337</v>
      </c>
      <c r="I9" s="3">
        <v>4.7</v>
      </c>
      <c r="J9" s="3">
        <v>4.7</v>
      </c>
      <c r="K9" s="3">
        <v>4.7</v>
      </c>
      <c r="L9" s="3">
        <v>5</v>
      </c>
      <c r="M9" s="3">
        <v>4.7</v>
      </c>
      <c r="N9" s="3">
        <v>4.5999999999999996</v>
      </c>
      <c r="O9" s="3">
        <f t="shared" si="0"/>
        <v>4.6500000000000004</v>
      </c>
      <c r="P9" s="3">
        <v>4.9000000000000004</v>
      </c>
      <c r="Q9" s="3">
        <v>4.5999999999999996</v>
      </c>
      <c r="R9" s="3">
        <v>4.7</v>
      </c>
      <c r="S9" s="3">
        <f t="shared" si="2"/>
        <v>4.6500000000000004</v>
      </c>
      <c r="T9" s="3">
        <v>4.9000000000000004</v>
      </c>
      <c r="U9" s="3">
        <v>4.8</v>
      </c>
      <c r="V9" s="3">
        <v>4.8</v>
      </c>
      <c r="W9" s="3">
        <v>4.3</v>
      </c>
      <c r="X9" s="3">
        <v>4.3</v>
      </c>
      <c r="Y9" s="9"/>
      <c r="Z9" s="3">
        <f t="shared" si="3"/>
        <v>4.3</v>
      </c>
      <c r="AA9" s="9"/>
      <c r="AB9" s="9"/>
      <c r="AC9" s="9"/>
      <c r="AD9" s="9"/>
      <c r="AE9" s="9"/>
    </row>
    <row r="10" spans="1:31" x14ac:dyDescent="0.2">
      <c r="A10" s="1">
        <v>2021</v>
      </c>
      <c r="B10" s="1" t="s">
        <v>28</v>
      </c>
      <c r="C10" s="5">
        <v>1015</v>
      </c>
      <c r="D10" s="6">
        <v>12</v>
      </c>
      <c r="E10" s="1">
        <v>1</v>
      </c>
      <c r="F10" s="1">
        <v>9</v>
      </c>
      <c r="G10" s="1">
        <v>11</v>
      </c>
      <c r="H10" s="7">
        <f t="shared" si="1"/>
        <v>0.81818181818181823</v>
      </c>
      <c r="I10" s="3">
        <v>4.7</v>
      </c>
      <c r="J10" s="3">
        <v>4.7</v>
      </c>
      <c r="K10" s="3">
        <v>4.7</v>
      </c>
      <c r="L10" s="3">
        <v>4.7</v>
      </c>
      <c r="M10" s="3">
        <v>4.7</v>
      </c>
      <c r="N10" s="3">
        <v>4.7</v>
      </c>
      <c r="O10" s="3">
        <f t="shared" si="0"/>
        <v>4.7</v>
      </c>
      <c r="P10" s="3">
        <v>4.5999999999999996</v>
      </c>
      <c r="Q10" s="3">
        <v>4.7</v>
      </c>
      <c r="R10" s="3">
        <v>4.7</v>
      </c>
      <c r="S10" s="3">
        <f t="shared" si="2"/>
        <v>4.7</v>
      </c>
      <c r="T10" s="3">
        <v>4.5999999999999996</v>
      </c>
      <c r="U10" s="3">
        <v>4.5999999999999996</v>
      </c>
      <c r="V10" s="3">
        <v>4.5999999999999996</v>
      </c>
      <c r="W10" s="3">
        <v>4.5999999999999996</v>
      </c>
      <c r="X10" s="3">
        <v>4.2</v>
      </c>
      <c r="Y10" s="9"/>
      <c r="Z10" s="3">
        <f t="shared" si="3"/>
        <v>4.2</v>
      </c>
      <c r="AA10" s="9"/>
      <c r="AB10" s="9"/>
      <c r="AC10" s="9"/>
      <c r="AD10" s="9"/>
      <c r="AE10" s="9"/>
    </row>
    <row r="11" spans="1:31" x14ac:dyDescent="0.2">
      <c r="A11" s="1">
        <v>2021</v>
      </c>
      <c r="B11" s="1" t="s">
        <v>28</v>
      </c>
      <c r="C11" s="5">
        <v>1015</v>
      </c>
      <c r="D11" s="6">
        <v>13</v>
      </c>
      <c r="E11" s="1">
        <v>1</v>
      </c>
      <c r="F11" s="1">
        <v>6</v>
      </c>
      <c r="G11" s="1">
        <v>9</v>
      </c>
      <c r="H11" s="7">
        <f t="shared" si="1"/>
        <v>0.66666666666666663</v>
      </c>
      <c r="I11" s="3">
        <v>5</v>
      </c>
      <c r="J11" s="3">
        <v>4.7</v>
      </c>
      <c r="K11" s="3">
        <v>4.7</v>
      </c>
      <c r="L11" s="3">
        <v>4.7</v>
      </c>
      <c r="M11" s="3">
        <v>4.7</v>
      </c>
      <c r="N11" s="3">
        <v>4.7</v>
      </c>
      <c r="O11" s="3">
        <f t="shared" si="0"/>
        <v>4.75</v>
      </c>
      <c r="P11" s="3">
        <v>4.7</v>
      </c>
      <c r="Q11" s="3">
        <v>4.5</v>
      </c>
      <c r="R11" s="3">
        <v>4.8</v>
      </c>
      <c r="S11" s="3">
        <f t="shared" si="2"/>
        <v>4.6500000000000004</v>
      </c>
      <c r="T11" s="3">
        <v>4.7</v>
      </c>
      <c r="U11" s="3">
        <v>4.3</v>
      </c>
      <c r="V11" s="3">
        <v>4.3</v>
      </c>
      <c r="W11" s="3">
        <v>4.2</v>
      </c>
      <c r="X11" s="3">
        <v>4.3</v>
      </c>
      <c r="Y11" s="9"/>
      <c r="Z11" s="3">
        <f t="shared" si="3"/>
        <v>4.3</v>
      </c>
      <c r="AA11" s="9"/>
      <c r="AB11" s="9"/>
      <c r="AC11" s="9"/>
      <c r="AD11" s="9"/>
      <c r="AE11" s="9"/>
    </row>
    <row r="12" spans="1:31" x14ac:dyDescent="0.2">
      <c r="A12" s="1">
        <v>2021</v>
      </c>
      <c r="B12" s="1" t="s">
        <v>28</v>
      </c>
      <c r="C12" s="5">
        <v>6110</v>
      </c>
      <c r="D12" s="6">
        <v>80</v>
      </c>
      <c r="E12" s="1">
        <v>2</v>
      </c>
      <c r="F12" s="1">
        <v>6</v>
      </c>
      <c r="G12" s="1">
        <v>8</v>
      </c>
      <c r="H12" s="7">
        <f t="shared" si="1"/>
        <v>0.75</v>
      </c>
      <c r="I12" s="3">
        <v>5</v>
      </c>
      <c r="J12" s="3">
        <v>5</v>
      </c>
      <c r="K12" s="3">
        <v>5</v>
      </c>
      <c r="L12" s="3">
        <v>5</v>
      </c>
      <c r="M12" s="3">
        <v>4.8</v>
      </c>
      <c r="N12" s="3">
        <v>5</v>
      </c>
      <c r="O12" s="3">
        <f t="shared" si="0"/>
        <v>5</v>
      </c>
      <c r="P12" s="3">
        <v>4.5</v>
      </c>
      <c r="Q12" s="3">
        <v>5</v>
      </c>
      <c r="R12" s="3">
        <v>5</v>
      </c>
      <c r="S12" s="3">
        <f t="shared" si="2"/>
        <v>5</v>
      </c>
      <c r="T12" s="3">
        <v>4.5</v>
      </c>
      <c r="U12" s="3">
        <v>4.7</v>
      </c>
      <c r="V12" s="3">
        <v>5</v>
      </c>
      <c r="W12" s="3">
        <v>5</v>
      </c>
      <c r="X12" s="3">
        <v>4.5</v>
      </c>
      <c r="Y12" s="9"/>
      <c r="Z12" s="3">
        <f t="shared" si="3"/>
        <v>4.5</v>
      </c>
      <c r="AA12" s="9"/>
      <c r="AB12" s="9"/>
      <c r="AC12" s="9"/>
      <c r="AD12" s="9"/>
      <c r="AE12" s="9"/>
    </row>
    <row r="13" spans="1:31" x14ac:dyDescent="0.2">
      <c r="A13" s="1">
        <v>2020</v>
      </c>
      <c r="B13" s="1" t="s">
        <v>28</v>
      </c>
      <c r="C13" s="5">
        <v>6111</v>
      </c>
      <c r="D13" s="6" t="s">
        <v>32</v>
      </c>
      <c r="E13" s="1">
        <v>2</v>
      </c>
      <c r="F13" s="1">
        <v>6</v>
      </c>
      <c r="G13" s="1">
        <v>7</v>
      </c>
      <c r="H13" s="7">
        <f t="shared" si="1"/>
        <v>0.8571428571428571</v>
      </c>
      <c r="I13" s="3">
        <v>5</v>
      </c>
      <c r="J13" s="3">
        <v>5</v>
      </c>
      <c r="K13" s="3">
        <v>5</v>
      </c>
      <c r="L13" s="3">
        <v>4.7</v>
      </c>
      <c r="M13" s="3">
        <v>5</v>
      </c>
      <c r="N13" s="3">
        <v>4.5</v>
      </c>
      <c r="O13" s="3">
        <f t="shared" si="0"/>
        <v>4.4000000000000004</v>
      </c>
      <c r="P13" s="9"/>
      <c r="Q13" s="3">
        <v>4.8</v>
      </c>
      <c r="R13" s="3">
        <v>4.8</v>
      </c>
      <c r="S13" s="3">
        <f t="shared" si="2"/>
        <v>4.8</v>
      </c>
      <c r="T13" s="9"/>
      <c r="U13" s="9"/>
      <c r="V13" s="9"/>
      <c r="W13" s="9"/>
      <c r="X13" s="9"/>
      <c r="Y13" s="9"/>
      <c r="Z13" s="9"/>
      <c r="AA13" s="3">
        <v>4.3</v>
      </c>
      <c r="AB13" s="9"/>
      <c r="AC13" s="9"/>
      <c r="AD13" s="9"/>
      <c r="AE13" s="9"/>
    </row>
    <row r="14" spans="1:31" x14ac:dyDescent="0.2">
      <c r="A14" s="1">
        <v>2020</v>
      </c>
      <c r="B14" s="1" t="s">
        <v>28</v>
      </c>
      <c r="C14" s="5">
        <v>1015</v>
      </c>
      <c r="D14" s="6">
        <v>15</v>
      </c>
      <c r="E14" s="1">
        <v>1</v>
      </c>
      <c r="F14" s="1">
        <v>4</v>
      </c>
      <c r="G14" s="1">
        <v>6</v>
      </c>
      <c r="H14" s="7">
        <f t="shared" si="1"/>
        <v>0.66666666666666663</v>
      </c>
      <c r="I14" s="3">
        <v>5</v>
      </c>
      <c r="J14" s="3">
        <v>5</v>
      </c>
      <c r="K14" s="3">
        <v>5</v>
      </c>
      <c r="L14" s="3">
        <v>4.7</v>
      </c>
      <c r="M14" s="3">
        <v>4.3</v>
      </c>
      <c r="N14" s="3">
        <v>5</v>
      </c>
      <c r="O14" s="3">
        <f t="shared" si="0"/>
        <v>4.9000000000000004</v>
      </c>
      <c r="P14" s="3">
        <v>4.7</v>
      </c>
      <c r="Q14" s="3">
        <v>5</v>
      </c>
      <c r="R14" s="3">
        <v>4.7</v>
      </c>
      <c r="S14" s="3">
        <f t="shared" si="2"/>
        <v>4.8499999999999996</v>
      </c>
      <c r="T14" s="3">
        <v>5</v>
      </c>
      <c r="U14" s="3">
        <v>5</v>
      </c>
      <c r="V14" s="3">
        <v>4.7</v>
      </c>
      <c r="W14" s="3">
        <v>4.7</v>
      </c>
      <c r="X14" s="3">
        <v>4.3</v>
      </c>
      <c r="Y14" s="9"/>
      <c r="Z14" s="3">
        <f t="shared" si="3"/>
        <v>4.3</v>
      </c>
      <c r="AA14" s="9"/>
      <c r="AB14" s="9"/>
      <c r="AC14" s="9"/>
      <c r="AD14" s="9"/>
      <c r="AE14" s="9"/>
    </row>
    <row r="15" spans="1:31" x14ac:dyDescent="0.2">
      <c r="A15" s="1">
        <v>2020</v>
      </c>
      <c r="B15" s="1" t="s">
        <v>28</v>
      </c>
      <c r="C15" s="5">
        <v>1015</v>
      </c>
      <c r="D15" s="6">
        <v>10</v>
      </c>
      <c r="E15" s="1">
        <v>1</v>
      </c>
      <c r="F15" s="1">
        <v>6</v>
      </c>
      <c r="G15" s="1">
        <v>12</v>
      </c>
      <c r="H15" s="7">
        <f t="shared" si="1"/>
        <v>0.5</v>
      </c>
      <c r="I15" s="3">
        <v>4.5</v>
      </c>
      <c r="J15" s="3">
        <v>4.8</v>
      </c>
      <c r="K15" s="3">
        <v>4.8</v>
      </c>
      <c r="L15" s="3">
        <v>4.8</v>
      </c>
      <c r="M15" s="3">
        <v>4.8</v>
      </c>
      <c r="N15" s="3">
        <v>4.7</v>
      </c>
      <c r="O15" s="3">
        <f t="shared" si="0"/>
        <v>4.3499999999999996</v>
      </c>
      <c r="P15" s="3">
        <v>4.8</v>
      </c>
      <c r="Q15" s="3">
        <v>4.8</v>
      </c>
      <c r="R15" s="3">
        <v>4.8</v>
      </c>
      <c r="S15" s="3">
        <f t="shared" si="2"/>
        <v>4.8</v>
      </c>
      <c r="T15" s="3">
        <v>4.0999999999999996</v>
      </c>
      <c r="U15" s="3">
        <v>4.7</v>
      </c>
      <c r="V15" s="3">
        <v>4.5</v>
      </c>
      <c r="W15" s="3">
        <v>4.7</v>
      </c>
      <c r="X15" s="3">
        <v>4.7</v>
      </c>
      <c r="Y15" s="9"/>
      <c r="Z15" s="3">
        <f t="shared" si="3"/>
        <v>4.7</v>
      </c>
      <c r="AA15" s="3">
        <v>4.4000000000000004</v>
      </c>
      <c r="AB15" s="9"/>
      <c r="AC15" s="9"/>
      <c r="AD15" s="9"/>
      <c r="AE15" s="9"/>
    </row>
    <row r="16" spans="1:31" x14ac:dyDescent="0.2">
      <c r="A16" s="1">
        <v>2020</v>
      </c>
      <c r="B16" s="1" t="s">
        <v>28</v>
      </c>
      <c r="C16" s="5">
        <v>1015</v>
      </c>
      <c r="D16" s="6">
        <v>16</v>
      </c>
      <c r="E16" s="1">
        <v>1</v>
      </c>
      <c r="F16" s="1">
        <v>6</v>
      </c>
      <c r="G16" s="1">
        <v>11</v>
      </c>
      <c r="H16" s="7">
        <f t="shared" si="1"/>
        <v>0.54545454545454541</v>
      </c>
      <c r="I16" s="3">
        <v>4.8</v>
      </c>
      <c r="J16" s="3">
        <v>4.5</v>
      </c>
      <c r="K16" s="3">
        <v>4.5</v>
      </c>
      <c r="L16" s="3">
        <v>4.7</v>
      </c>
      <c r="M16" s="3">
        <v>4</v>
      </c>
      <c r="N16" s="3">
        <v>4.8</v>
      </c>
      <c r="O16" s="3">
        <f t="shared" si="0"/>
        <v>4.8499999999999996</v>
      </c>
      <c r="P16" s="3">
        <v>4.7</v>
      </c>
      <c r="Q16" s="3">
        <v>4.3</v>
      </c>
      <c r="R16" s="3">
        <v>4.7</v>
      </c>
      <c r="S16" s="3">
        <f t="shared" si="2"/>
        <v>4.5</v>
      </c>
      <c r="T16" s="3">
        <v>4.5</v>
      </c>
      <c r="U16" s="3">
        <v>4.5</v>
      </c>
      <c r="V16" s="3">
        <v>4.5999999999999996</v>
      </c>
      <c r="W16" s="3">
        <v>3.7</v>
      </c>
      <c r="X16" s="3">
        <v>3.8</v>
      </c>
      <c r="Y16" s="9"/>
      <c r="Z16" s="3">
        <f t="shared" si="3"/>
        <v>3.8</v>
      </c>
      <c r="AA16" s="3">
        <v>4.2</v>
      </c>
      <c r="AB16" s="9"/>
      <c r="AC16" s="9"/>
      <c r="AD16" s="9"/>
      <c r="AE16" s="9"/>
    </row>
    <row r="17" spans="1:31" x14ac:dyDescent="0.2">
      <c r="A17" s="1">
        <v>2019</v>
      </c>
      <c r="B17" s="1" t="s">
        <v>28</v>
      </c>
      <c r="C17" s="5">
        <v>1015</v>
      </c>
      <c r="D17" s="6">
        <v>81</v>
      </c>
      <c r="E17" s="1">
        <v>1</v>
      </c>
      <c r="F17" s="1">
        <v>10</v>
      </c>
      <c r="G17" s="1">
        <v>12</v>
      </c>
      <c r="H17" s="7">
        <f t="shared" si="1"/>
        <v>0.83333333333333337</v>
      </c>
      <c r="I17" s="3">
        <v>5</v>
      </c>
      <c r="J17" s="3">
        <v>5</v>
      </c>
      <c r="K17" s="3">
        <v>5</v>
      </c>
      <c r="L17" s="3">
        <v>4.8</v>
      </c>
      <c r="M17" s="3">
        <v>4.9000000000000004</v>
      </c>
      <c r="N17" s="3">
        <v>4.2</v>
      </c>
      <c r="O17" s="3">
        <f t="shared" si="0"/>
        <v>4.3000000000000007</v>
      </c>
      <c r="P17" s="3">
        <v>5</v>
      </c>
      <c r="Q17" s="3">
        <v>4.9000000000000004</v>
      </c>
      <c r="R17" s="3">
        <v>4.5999999999999996</v>
      </c>
      <c r="S17" s="3">
        <f t="shared" si="2"/>
        <v>4.75</v>
      </c>
      <c r="T17" s="3">
        <v>4.9000000000000004</v>
      </c>
      <c r="U17" s="3">
        <v>4.8</v>
      </c>
      <c r="V17" s="3">
        <v>4.8</v>
      </c>
      <c r="W17" s="3">
        <v>4.7</v>
      </c>
      <c r="X17" s="3">
        <v>4.5</v>
      </c>
      <c r="Y17" s="9"/>
      <c r="Z17" s="3">
        <f t="shared" si="3"/>
        <v>4.5</v>
      </c>
      <c r="AA17" s="9"/>
      <c r="AB17" s="9"/>
      <c r="AC17" s="9"/>
      <c r="AD17" s="9"/>
      <c r="AE17" s="9"/>
    </row>
    <row r="18" spans="1:31" x14ac:dyDescent="0.2">
      <c r="A18" s="1">
        <v>2019</v>
      </c>
      <c r="B18" s="1" t="s">
        <v>28</v>
      </c>
      <c r="C18" s="5">
        <v>1015</v>
      </c>
      <c r="D18" s="6">
        <v>10</v>
      </c>
      <c r="E18" s="1">
        <v>1</v>
      </c>
      <c r="F18" s="1">
        <v>8</v>
      </c>
      <c r="G18" s="1">
        <v>13</v>
      </c>
      <c r="H18" s="7">
        <f t="shared" si="1"/>
        <v>0.61538461538461542</v>
      </c>
      <c r="I18" s="3">
        <v>4.5999999999999996</v>
      </c>
      <c r="J18" s="3">
        <v>4.5999999999999996</v>
      </c>
      <c r="K18" s="3">
        <v>4.5999999999999996</v>
      </c>
      <c r="L18" s="3">
        <v>4.5</v>
      </c>
      <c r="M18" s="3">
        <v>4.4000000000000004</v>
      </c>
      <c r="N18" s="3">
        <v>4.7</v>
      </c>
      <c r="O18" s="3">
        <f t="shared" si="0"/>
        <v>4.5999999999999996</v>
      </c>
      <c r="P18" s="3">
        <v>4.0999999999999996</v>
      </c>
      <c r="Q18" s="3">
        <v>4.5</v>
      </c>
      <c r="R18" s="3">
        <v>4</v>
      </c>
      <c r="S18" s="3">
        <f t="shared" si="2"/>
        <v>4.25</v>
      </c>
      <c r="T18" s="3">
        <v>4.7</v>
      </c>
      <c r="U18" s="3">
        <v>4.3</v>
      </c>
      <c r="V18" s="3">
        <v>3.6</v>
      </c>
      <c r="W18" s="3">
        <v>4</v>
      </c>
      <c r="X18" s="3">
        <v>3.9</v>
      </c>
      <c r="Y18" s="9"/>
      <c r="Z18" s="3">
        <f t="shared" si="3"/>
        <v>3.9</v>
      </c>
      <c r="AA18" s="9"/>
      <c r="AB18" s="9"/>
      <c r="AC18" s="9"/>
      <c r="AD18" s="9"/>
      <c r="AE18" s="9"/>
    </row>
    <row r="19" spans="1:31" x14ac:dyDescent="0.2">
      <c r="A19" s="1">
        <v>2019</v>
      </c>
      <c r="B19" s="1" t="s">
        <v>28</v>
      </c>
      <c r="C19" s="5">
        <v>1015</v>
      </c>
      <c r="D19" s="6">
        <v>14</v>
      </c>
      <c r="E19" s="1">
        <v>1</v>
      </c>
      <c r="F19" s="1">
        <v>8</v>
      </c>
      <c r="G19" s="1">
        <v>12</v>
      </c>
      <c r="H19" s="7">
        <f t="shared" si="1"/>
        <v>0.66666666666666663</v>
      </c>
      <c r="I19" s="3">
        <v>4.8</v>
      </c>
      <c r="J19" s="3">
        <v>4.8</v>
      </c>
      <c r="K19" s="3">
        <v>4.9000000000000004</v>
      </c>
      <c r="L19" s="3">
        <v>4.5999999999999996</v>
      </c>
      <c r="M19" s="3">
        <v>4.5</v>
      </c>
      <c r="N19" s="3">
        <v>3.9</v>
      </c>
      <c r="O19" s="3">
        <f t="shared" si="0"/>
        <v>4.3499999999999996</v>
      </c>
      <c r="P19" s="3">
        <v>4.5</v>
      </c>
      <c r="Q19" s="3">
        <v>4.5999999999999996</v>
      </c>
      <c r="R19" s="3">
        <v>4.3</v>
      </c>
      <c r="S19" s="3">
        <f t="shared" si="2"/>
        <v>4.4499999999999993</v>
      </c>
      <c r="T19" s="3">
        <v>4.5</v>
      </c>
      <c r="U19" s="3">
        <v>4.4000000000000004</v>
      </c>
      <c r="V19" s="3">
        <v>4.4000000000000004</v>
      </c>
      <c r="W19" s="3">
        <v>4.5</v>
      </c>
      <c r="X19" s="3">
        <v>4.5</v>
      </c>
      <c r="Y19" s="9"/>
      <c r="Z19" s="3">
        <f t="shared" si="3"/>
        <v>4.5</v>
      </c>
      <c r="AA19" s="9"/>
      <c r="AB19" s="9"/>
      <c r="AC19" s="9"/>
      <c r="AD19" s="9"/>
      <c r="AE19" s="9"/>
    </row>
    <row r="20" spans="1:31" x14ac:dyDescent="0.2">
      <c r="A20" s="1">
        <v>2019</v>
      </c>
      <c r="B20" s="1" t="s">
        <v>28</v>
      </c>
      <c r="C20" s="5">
        <v>1015</v>
      </c>
      <c r="D20" s="6">
        <v>15</v>
      </c>
      <c r="E20" s="1">
        <v>1</v>
      </c>
      <c r="F20" s="1">
        <v>12</v>
      </c>
      <c r="G20" s="1">
        <v>14</v>
      </c>
      <c r="H20" s="7">
        <f t="shared" si="1"/>
        <v>0.8571428571428571</v>
      </c>
      <c r="I20" s="3">
        <v>5</v>
      </c>
      <c r="J20" s="3">
        <v>5</v>
      </c>
      <c r="K20" s="3">
        <v>5</v>
      </c>
      <c r="L20" s="3">
        <v>5</v>
      </c>
      <c r="M20" s="3">
        <v>4.8</v>
      </c>
      <c r="N20" s="3">
        <v>4.3</v>
      </c>
      <c r="O20" s="3">
        <f t="shared" si="0"/>
        <v>4.55</v>
      </c>
      <c r="P20" s="3">
        <v>4.9000000000000004</v>
      </c>
      <c r="Q20" s="3">
        <v>4.9000000000000004</v>
      </c>
      <c r="R20" s="3">
        <v>4.7</v>
      </c>
      <c r="S20" s="3">
        <f t="shared" si="2"/>
        <v>4.8000000000000007</v>
      </c>
      <c r="T20" s="3">
        <v>4.8</v>
      </c>
      <c r="U20" s="3">
        <v>4.9000000000000004</v>
      </c>
      <c r="V20" s="3">
        <v>4.9000000000000004</v>
      </c>
      <c r="W20" s="3">
        <v>4.8</v>
      </c>
      <c r="X20" s="3">
        <v>4.8</v>
      </c>
      <c r="Y20" s="9"/>
      <c r="Z20" s="3">
        <f t="shared" si="3"/>
        <v>4.8</v>
      </c>
      <c r="AA20" s="9"/>
      <c r="AB20" s="9"/>
      <c r="AC20" s="9"/>
      <c r="AD20" s="9"/>
      <c r="AE20" s="9"/>
    </row>
    <row r="21" spans="1:31" x14ac:dyDescent="0.2">
      <c r="A21" s="1">
        <v>2019</v>
      </c>
      <c r="B21" s="1" t="s">
        <v>28</v>
      </c>
      <c r="C21" s="5">
        <v>1015</v>
      </c>
      <c r="D21" s="6">
        <v>16</v>
      </c>
      <c r="E21" s="1">
        <v>1</v>
      </c>
      <c r="F21" s="1">
        <v>6</v>
      </c>
      <c r="G21" s="1">
        <v>12</v>
      </c>
      <c r="H21" s="7">
        <f t="shared" si="1"/>
        <v>0.5</v>
      </c>
      <c r="I21" s="3">
        <v>4.8</v>
      </c>
      <c r="J21" s="3">
        <v>4.8</v>
      </c>
      <c r="K21" s="3">
        <v>4.8</v>
      </c>
      <c r="L21" s="3">
        <v>4.7</v>
      </c>
      <c r="M21" s="3">
        <v>4.8</v>
      </c>
      <c r="N21" s="3">
        <v>4.8</v>
      </c>
      <c r="O21" s="3">
        <f t="shared" si="0"/>
        <v>4.75</v>
      </c>
      <c r="P21" s="3">
        <v>4.7</v>
      </c>
      <c r="Q21" s="3">
        <v>4.8</v>
      </c>
      <c r="R21" s="3">
        <v>4.7</v>
      </c>
      <c r="S21" s="3">
        <f>AVERAGE(Q21:R21)</f>
        <v>4.75</v>
      </c>
      <c r="T21" s="3">
        <v>4.8</v>
      </c>
      <c r="U21" s="3">
        <v>4.3</v>
      </c>
      <c r="V21" s="3">
        <v>4.3</v>
      </c>
      <c r="W21" s="3">
        <v>4.7</v>
      </c>
      <c r="X21" s="3">
        <v>4.5</v>
      </c>
      <c r="Y21" s="9"/>
      <c r="Z21" s="3">
        <f t="shared" si="3"/>
        <v>4.5</v>
      </c>
      <c r="AA21" s="9"/>
      <c r="AB21" s="9"/>
      <c r="AC21" s="9"/>
      <c r="AD21" s="9"/>
      <c r="AE21" s="9"/>
    </row>
    <row r="22" spans="1:31" x14ac:dyDescent="0.2">
      <c r="A22" s="1">
        <v>2018</v>
      </c>
      <c r="B22" s="1" t="s">
        <v>28</v>
      </c>
      <c r="C22" s="5">
        <v>1015</v>
      </c>
      <c r="D22" s="6">
        <v>80</v>
      </c>
      <c r="E22" s="1">
        <v>1</v>
      </c>
      <c r="F22" s="1">
        <v>6</v>
      </c>
      <c r="G22" s="1">
        <v>9</v>
      </c>
      <c r="H22" s="7">
        <f t="shared" si="1"/>
        <v>0.66666666666666663</v>
      </c>
      <c r="I22" s="3">
        <v>4.7</v>
      </c>
      <c r="J22" s="3">
        <v>4.7</v>
      </c>
      <c r="K22" s="3">
        <v>5</v>
      </c>
      <c r="L22" s="3">
        <v>4.7</v>
      </c>
      <c r="M22" s="3">
        <v>4.7</v>
      </c>
      <c r="N22" s="3">
        <v>5</v>
      </c>
      <c r="O22" s="3">
        <f t="shared" si="0"/>
        <v>4.8499999999999996</v>
      </c>
      <c r="P22" s="3">
        <v>4.5</v>
      </c>
      <c r="Q22" s="3">
        <v>4.7</v>
      </c>
      <c r="R22" s="9"/>
      <c r="S22" s="3">
        <v>4.7</v>
      </c>
      <c r="T22" s="3">
        <v>4.8</v>
      </c>
      <c r="U22" s="3">
        <v>4.5</v>
      </c>
      <c r="V22" s="3">
        <v>4.5</v>
      </c>
      <c r="W22" s="3">
        <v>4.5</v>
      </c>
      <c r="X22" s="3">
        <v>4</v>
      </c>
      <c r="Y22" s="9"/>
      <c r="Z22" s="3">
        <f t="shared" si="3"/>
        <v>4</v>
      </c>
      <c r="AA22" s="9"/>
      <c r="AB22" s="9"/>
      <c r="AC22" s="9"/>
      <c r="AD22" s="9"/>
      <c r="AE22" s="9"/>
    </row>
    <row r="23" spans="1:31" x14ac:dyDescent="0.2">
      <c r="A23" s="1">
        <v>2018</v>
      </c>
      <c r="B23" s="1" t="s">
        <v>29</v>
      </c>
      <c r="C23" s="5">
        <v>80</v>
      </c>
      <c r="D23" s="6">
        <v>20</v>
      </c>
      <c r="E23" s="1">
        <v>2</v>
      </c>
      <c r="F23" s="1">
        <v>11</v>
      </c>
      <c r="G23" s="1">
        <v>11</v>
      </c>
      <c r="H23" s="7">
        <f t="shared" si="1"/>
        <v>1</v>
      </c>
      <c r="I23" s="3">
        <v>5</v>
      </c>
      <c r="J23" s="3">
        <v>5</v>
      </c>
      <c r="K23" s="3">
        <v>4.9000000000000004</v>
      </c>
      <c r="L23" s="3">
        <v>4.7</v>
      </c>
      <c r="M23" s="3">
        <v>4.7</v>
      </c>
      <c r="O23" s="3">
        <v>4.7</v>
      </c>
      <c r="P23" s="9"/>
      <c r="Q23" s="3">
        <v>4.9000000000000004</v>
      </c>
      <c r="R23" s="9"/>
      <c r="S23" s="3">
        <v>4.9000000000000004</v>
      </c>
      <c r="T23" s="9"/>
      <c r="U23" s="9"/>
      <c r="V23" s="9"/>
      <c r="W23" s="9"/>
      <c r="X23" s="9"/>
      <c r="Y23" s="9"/>
      <c r="Z23" s="9"/>
      <c r="AA23" s="9"/>
      <c r="AB23" s="9"/>
      <c r="AC23" s="9"/>
      <c r="AD23" s="9"/>
      <c r="AE23" s="9"/>
    </row>
    <row r="24" spans="1:31" x14ac:dyDescent="0.2">
      <c r="A24" s="1">
        <v>2018</v>
      </c>
      <c r="B24" s="1" t="s">
        <v>28</v>
      </c>
      <c r="C24" s="5">
        <v>1015</v>
      </c>
      <c r="D24" s="6">
        <v>10</v>
      </c>
      <c r="E24" s="1">
        <v>1</v>
      </c>
      <c r="F24" s="1">
        <v>10</v>
      </c>
      <c r="G24" s="1">
        <v>12</v>
      </c>
      <c r="H24" s="7">
        <f t="shared" si="1"/>
        <v>0.83333333333333337</v>
      </c>
      <c r="I24" s="3">
        <v>5</v>
      </c>
      <c r="J24" s="3">
        <v>5</v>
      </c>
      <c r="K24" s="3">
        <v>4.9000000000000004</v>
      </c>
      <c r="L24" s="3">
        <v>5</v>
      </c>
      <c r="M24" s="3">
        <v>4.8</v>
      </c>
      <c r="O24" s="3">
        <v>4.8</v>
      </c>
      <c r="P24" s="3">
        <v>4.8</v>
      </c>
      <c r="Q24" s="3">
        <v>4.9000000000000004</v>
      </c>
      <c r="R24" s="9"/>
      <c r="S24" s="3">
        <v>4.9000000000000004</v>
      </c>
      <c r="T24" s="3">
        <v>4.5999999999999996</v>
      </c>
      <c r="U24" s="3">
        <v>4.9000000000000004</v>
      </c>
      <c r="V24" s="3">
        <v>4.9000000000000004</v>
      </c>
      <c r="W24" s="3">
        <v>4.9000000000000004</v>
      </c>
      <c r="X24" s="3">
        <v>4.9000000000000004</v>
      </c>
      <c r="Y24" s="9"/>
      <c r="Z24" s="3">
        <f t="shared" si="3"/>
        <v>4.9000000000000004</v>
      </c>
      <c r="AA24" s="9"/>
      <c r="AB24" s="9"/>
      <c r="AC24" s="9"/>
      <c r="AD24" s="9"/>
      <c r="AE24" s="9"/>
    </row>
    <row r="25" spans="1:31" x14ac:dyDescent="0.2">
      <c r="A25" s="1">
        <v>2018</v>
      </c>
      <c r="B25" s="1" t="s">
        <v>28</v>
      </c>
      <c r="C25" s="5">
        <v>1015</v>
      </c>
      <c r="D25" s="6">
        <v>14</v>
      </c>
      <c r="E25" s="1">
        <v>1</v>
      </c>
      <c r="F25" s="1">
        <v>11</v>
      </c>
      <c r="G25" s="1">
        <v>11</v>
      </c>
      <c r="H25" s="7">
        <f t="shared" si="1"/>
        <v>1</v>
      </c>
      <c r="I25" s="3">
        <v>4.9000000000000004</v>
      </c>
      <c r="J25" s="3">
        <v>4.9000000000000004</v>
      </c>
      <c r="K25" s="3">
        <v>4.9000000000000004</v>
      </c>
      <c r="L25" s="3">
        <v>4.9000000000000004</v>
      </c>
      <c r="M25" s="3">
        <v>5</v>
      </c>
      <c r="O25" s="3">
        <v>5</v>
      </c>
      <c r="P25" s="3">
        <v>4.8</v>
      </c>
      <c r="Q25" s="3">
        <v>5</v>
      </c>
      <c r="R25" s="9"/>
      <c r="S25" s="3">
        <v>5</v>
      </c>
      <c r="T25" s="3">
        <v>4.7</v>
      </c>
      <c r="U25" s="3">
        <v>4.7</v>
      </c>
      <c r="V25" s="3">
        <v>4.9000000000000004</v>
      </c>
      <c r="W25" s="3">
        <v>4.5999999999999996</v>
      </c>
      <c r="X25" s="3">
        <v>4.8</v>
      </c>
      <c r="Y25" s="9"/>
      <c r="Z25" s="3">
        <f t="shared" si="3"/>
        <v>4.8</v>
      </c>
      <c r="AA25" s="9"/>
      <c r="AB25" s="9"/>
      <c r="AC25" s="9"/>
      <c r="AD25" s="9"/>
      <c r="AE25" s="9"/>
    </row>
    <row r="26" spans="1:31" x14ac:dyDescent="0.2">
      <c r="A26" s="1">
        <v>2018</v>
      </c>
      <c r="B26" s="1" t="s">
        <v>28</v>
      </c>
      <c r="C26" s="5">
        <v>1015</v>
      </c>
      <c r="D26" s="6">
        <v>16</v>
      </c>
      <c r="E26" s="1">
        <v>1</v>
      </c>
      <c r="F26" s="1">
        <v>7</v>
      </c>
      <c r="G26" s="1">
        <v>10</v>
      </c>
      <c r="H26" s="7">
        <f t="shared" si="1"/>
        <v>0.7</v>
      </c>
      <c r="I26" s="3">
        <v>5</v>
      </c>
      <c r="J26" s="3">
        <v>5</v>
      </c>
      <c r="K26" s="3">
        <v>4.9000000000000004</v>
      </c>
      <c r="L26" s="3">
        <v>4.8</v>
      </c>
      <c r="M26" s="3">
        <v>4.9000000000000004</v>
      </c>
      <c r="O26" s="3">
        <v>4.9000000000000004</v>
      </c>
      <c r="P26" s="3">
        <v>4.5999999999999996</v>
      </c>
      <c r="Q26" s="3">
        <v>4.8</v>
      </c>
      <c r="R26" s="9"/>
      <c r="S26" s="3">
        <v>4.8</v>
      </c>
      <c r="T26" s="3">
        <v>4.8</v>
      </c>
      <c r="U26" s="3">
        <v>5</v>
      </c>
      <c r="V26" s="3">
        <v>4.7</v>
      </c>
      <c r="W26" s="3">
        <v>4.5999999999999996</v>
      </c>
      <c r="X26" s="3">
        <v>4.4000000000000004</v>
      </c>
      <c r="Y26" s="9"/>
      <c r="Z26" s="3">
        <f t="shared" si="3"/>
        <v>4.4000000000000004</v>
      </c>
      <c r="AA26" s="9"/>
      <c r="AB26" s="9"/>
      <c r="AC26" s="9"/>
      <c r="AD26" s="9"/>
      <c r="AE26" s="9"/>
    </row>
    <row r="27" spans="1:31" x14ac:dyDescent="0.2">
      <c r="A27" s="1">
        <v>2018</v>
      </c>
      <c r="B27" s="1" t="s">
        <v>28</v>
      </c>
      <c r="C27" s="5">
        <v>1015</v>
      </c>
      <c r="D27" s="6">
        <v>17</v>
      </c>
      <c r="E27" s="1">
        <v>1</v>
      </c>
      <c r="F27" s="1">
        <v>11</v>
      </c>
      <c r="G27" s="1">
        <v>11</v>
      </c>
      <c r="H27" s="7">
        <f t="shared" si="1"/>
        <v>1</v>
      </c>
      <c r="I27" s="3">
        <v>5</v>
      </c>
      <c r="J27" s="3">
        <v>5</v>
      </c>
      <c r="K27" s="3">
        <v>4.8</v>
      </c>
      <c r="L27" s="3">
        <v>4.9000000000000004</v>
      </c>
      <c r="M27" s="3">
        <v>4.9000000000000004</v>
      </c>
      <c r="O27" s="3">
        <v>4.9000000000000004</v>
      </c>
      <c r="P27" s="3">
        <v>4.7</v>
      </c>
      <c r="Q27" s="3">
        <v>4.9000000000000004</v>
      </c>
      <c r="R27" s="9"/>
      <c r="S27" s="3">
        <v>4.9000000000000004</v>
      </c>
      <c r="T27" s="3">
        <v>4.8</v>
      </c>
      <c r="U27" s="3">
        <v>4.5999999999999996</v>
      </c>
      <c r="V27" s="3">
        <v>4.7</v>
      </c>
      <c r="W27" s="3">
        <v>4.4000000000000004</v>
      </c>
      <c r="X27" s="3">
        <v>4.5999999999999996</v>
      </c>
      <c r="Y27" s="9"/>
      <c r="Z27" s="3">
        <f t="shared" si="3"/>
        <v>4.5999999999999996</v>
      </c>
      <c r="AA27" s="9"/>
      <c r="AB27" s="9"/>
      <c r="AC27" s="9"/>
      <c r="AD27" s="9"/>
      <c r="AE27" s="9"/>
    </row>
    <row r="28" spans="1:31" s="18" customFormat="1" ht="15.75" x14ac:dyDescent="0.25">
      <c r="A28" s="32" t="s">
        <v>35</v>
      </c>
      <c r="C28" s="33"/>
      <c r="D28" s="34"/>
      <c r="E28" s="32"/>
      <c r="F28" s="32">
        <f>SUM(F2:F27)</f>
        <v>184</v>
      </c>
      <c r="G28" s="32">
        <f>SUM(G1:G27)</f>
        <v>270</v>
      </c>
      <c r="H28" s="35">
        <f t="shared" si="1"/>
        <v>0.68148148148148147</v>
      </c>
      <c r="I28" s="12">
        <f>AVERAGE(I2:I27)</f>
        <v>4.8230769230769237</v>
      </c>
      <c r="J28" s="12">
        <f>AVERAGE(J$2:J$27)</f>
        <v>4.8384615384615381</v>
      </c>
      <c r="K28" s="12">
        <f t="shared" ref="K28:AE28" si="4">AVERAGE(K$2:K$27)</f>
        <v>4.8307692307692314</v>
      </c>
      <c r="L28" s="12">
        <f t="shared" si="4"/>
        <v>4.7384615384615394</v>
      </c>
      <c r="M28" s="12">
        <f t="shared" si="4"/>
        <v>4.6960000000000006</v>
      </c>
      <c r="N28" s="12">
        <f t="shared" si="4"/>
        <v>4.6490000000000009</v>
      </c>
      <c r="O28" s="12">
        <f t="shared" si="4"/>
        <v>4.7075999999999993</v>
      </c>
      <c r="P28" s="12">
        <f t="shared" si="4"/>
        <v>4.645833333333333</v>
      </c>
      <c r="Q28" s="12">
        <f t="shared" si="4"/>
        <v>4.7440000000000007</v>
      </c>
      <c r="R28" s="12">
        <f t="shared" si="4"/>
        <v>4.6526315789473678</v>
      </c>
      <c r="S28" s="12">
        <f t="shared" si="4"/>
        <v>4.7240000000000002</v>
      </c>
      <c r="T28" s="12">
        <f t="shared" si="4"/>
        <v>4.6636363636363631</v>
      </c>
      <c r="U28" s="12">
        <f t="shared" si="4"/>
        <v>4.6000000000000005</v>
      </c>
      <c r="V28" s="12">
        <f t="shared" si="4"/>
        <v>4.5636363636363644</v>
      </c>
      <c r="W28" s="12">
        <f t="shared" si="4"/>
        <v>4.536363636363637</v>
      </c>
      <c r="X28" s="12">
        <f t="shared" si="4"/>
        <v>4.4136363636363631</v>
      </c>
      <c r="Y28" s="12">
        <f t="shared" si="4"/>
        <v>4.7</v>
      </c>
      <c r="Z28" s="12">
        <f t="shared" si="4"/>
        <v>4.4260869565217389</v>
      </c>
      <c r="AA28" s="12">
        <f t="shared" si="4"/>
        <v>4.42</v>
      </c>
      <c r="AB28" s="12">
        <f t="shared" si="4"/>
        <v>4.7</v>
      </c>
      <c r="AC28" s="12">
        <f t="shared" si="4"/>
        <v>4.7</v>
      </c>
      <c r="AD28" s="12">
        <f t="shared" si="4"/>
        <v>4.7</v>
      </c>
      <c r="AE28" s="12">
        <f t="shared" si="4"/>
        <v>4.3</v>
      </c>
    </row>
    <row r="29" spans="1:31" ht="15.75" x14ac:dyDescent="0.25">
      <c r="B29" s="8" t="s">
        <v>30</v>
      </c>
      <c r="C29" s="4">
        <f>COUNTIF(C2:C27, "&lt;50")</f>
        <v>1</v>
      </c>
    </row>
    <row r="30" spans="1:31" ht="15.75" x14ac:dyDescent="0.25">
      <c r="B30" s="8" t="s">
        <v>33</v>
      </c>
      <c r="C30" s="4">
        <f>COUNTIFS(C2:C27,"&lt;=5000",C2:C27,"&gt;=1000")</f>
        <v>20</v>
      </c>
    </row>
    <row r="31" spans="1:31" ht="15.75" x14ac:dyDescent="0.25">
      <c r="B31" s="8" t="s">
        <v>34</v>
      </c>
      <c r="C31" s="4">
        <f>COUNTIFS(C2:C27,"&lt;=9000",C2:C27,"&gt;=5000")</f>
        <v>4</v>
      </c>
    </row>
    <row r="32" spans="1:31" ht="15.75" x14ac:dyDescent="0.25">
      <c r="B32" s="8" t="s">
        <v>29</v>
      </c>
      <c r="C32" s="4">
        <f>COUNTIFS(C2:C27,"&gt;=50",C2:C27, "&lt;=999")</f>
        <v>1</v>
      </c>
    </row>
    <row r="34" spans="2:3" x14ac:dyDescent="0.2">
      <c r="B34" s="36" t="s">
        <v>50</v>
      </c>
      <c r="C34" s="5">
        <v>6</v>
      </c>
    </row>
    <row r="35" spans="2:3" x14ac:dyDescent="0.2">
      <c r="B35" s="36" t="s">
        <v>51</v>
      </c>
      <c r="C35" s="5">
        <v>20</v>
      </c>
    </row>
  </sheetData>
  <autoFilter ref="A1:AE32" xr:uid="{8BD5EC57-2804-4E65-B17E-36947CCC9D36}"/>
  <conditionalFormatting sqref="H2:H27">
    <cfRule type="colorScale" priority="2">
      <colorScale>
        <cfvo type="min"/>
        <cfvo type="max"/>
        <color rgb="FFFCFCFF"/>
        <color rgb="FF63BE7B"/>
      </colorScale>
    </cfRule>
  </conditionalFormatting>
  <pageMargins left="0.7" right="0.7" top="0.75" bottom="0.75" header="0.3" footer="0.3"/>
  <ignoredErrors>
    <ignoredError sqref="S3:S12 S14:S21"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BF15D-1E6E-41F1-A386-40E901AEFBA5}">
  <sheetPr codeName="Sheet2"/>
  <dimension ref="A1:X33"/>
  <sheetViews>
    <sheetView workbookViewId="0">
      <selection activeCell="M12" sqref="M12"/>
    </sheetView>
  </sheetViews>
  <sheetFormatPr defaultColWidth="8.85546875" defaultRowHeight="15" x14ac:dyDescent="0.25"/>
  <cols>
    <col min="1" max="1" width="40.42578125" customWidth="1"/>
    <col min="2" max="2" width="10.7109375" bestFit="1" customWidth="1"/>
    <col min="8" max="8" width="7.28515625" bestFit="1" customWidth="1"/>
    <col min="9" max="9" width="38.5703125" bestFit="1" customWidth="1"/>
    <col min="10" max="10" width="33.7109375" bestFit="1" customWidth="1"/>
    <col min="11" max="11" width="27.42578125" bestFit="1" customWidth="1"/>
    <col min="12" max="13" width="5" bestFit="1" customWidth="1"/>
    <col min="14" max="14" width="5.42578125" bestFit="1" customWidth="1"/>
    <col min="15" max="15" width="11.28515625" bestFit="1" customWidth="1"/>
    <col min="23" max="23" width="2.140625" customWidth="1"/>
  </cols>
  <sheetData>
    <row r="1" spans="1:24" ht="15.75" x14ac:dyDescent="0.25">
      <c r="A1" s="15" t="s">
        <v>0</v>
      </c>
      <c r="B1" s="18">
        <v>2018</v>
      </c>
      <c r="C1" s="18">
        <v>2019</v>
      </c>
      <c r="D1" s="18">
        <v>2020</v>
      </c>
      <c r="E1" s="18">
        <v>2021</v>
      </c>
      <c r="F1" s="18">
        <v>2022</v>
      </c>
      <c r="N1" s="56" t="s">
        <v>49</v>
      </c>
      <c r="O1" s="56"/>
    </row>
    <row r="2" spans="1:24" ht="15.75" x14ac:dyDescent="0.25">
      <c r="A2" s="15" t="s">
        <v>28</v>
      </c>
      <c r="B2" s="2">
        <v>6</v>
      </c>
      <c r="C2" s="2">
        <v>5</v>
      </c>
      <c r="D2" s="2">
        <v>4</v>
      </c>
      <c r="E2" s="2">
        <v>7</v>
      </c>
      <c r="F2" s="2">
        <v>3</v>
      </c>
      <c r="N2" s="13">
        <v>2018</v>
      </c>
      <c r="O2" s="22" t="s">
        <v>48</v>
      </c>
    </row>
    <row r="3" spans="1:24" ht="15.75" x14ac:dyDescent="0.25">
      <c r="A3" s="15" t="s">
        <v>29</v>
      </c>
      <c r="B3" s="2">
        <v>1</v>
      </c>
      <c r="C3" s="2">
        <v>0</v>
      </c>
      <c r="D3" s="2">
        <v>0</v>
      </c>
      <c r="E3" s="2">
        <v>0</v>
      </c>
      <c r="F3" s="2">
        <v>0</v>
      </c>
      <c r="N3" s="24">
        <v>2019</v>
      </c>
      <c r="O3" s="25" t="s">
        <v>47</v>
      </c>
    </row>
    <row r="4" spans="1:24" ht="15.75" x14ac:dyDescent="0.25">
      <c r="A4" s="15" t="s">
        <v>30</v>
      </c>
      <c r="B4" s="2">
        <v>0</v>
      </c>
      <c r="C4" s="2">
        <v>0</v>
      </c>
      <c r="D4" s="2">
        <v>0</v>
      </c>
      <c r="E4" s="2">
        <v>0</v>
      </c>
      <c r="F4" s="2">
        <v>1</v>
      </c>
      <c r="N4" s="13">
        <v>2020</v>
      </c>
      <c r="O4" s="23" t="s">
        <v>46</v>
      </c>
    </row>
    <row r="5" spans="1:24" ht="15.75" x14ac:dyDescent="0.25">
      <c r="A5" s="15">
        <v>1015</v>
      </c>
      <c r="B5" s="2">
        <v>5</v>
      </c>
      <c r="C5" s="2">
        <v>5</v>
      </c>
      <c r="D5" s="2">
        <v>3</v>
      </c>
      <c r="E5" s="2">
        <v>6</v>
      </c>
      <c r="F5" s="2">
        <v>1</v>
      </c>
      <c r="N5" s="24">
        <v>2021</v>
      </c>
      <c r="O5" s="26" t="s">
        <v>45</v>
      </c>
    </row>
    <row r="6" spans="1:24" ht="15.75" x14ac:dyDescent="0.25">
      <c r="A6" s="15">
        <v>6000</v>
      </c>
      <c r="B6" s="2">
        <v>0</v>
      </c>
      <c r="C6" s="2">
        <v>0</v>
      </c>
      <c r="D6" s="2">
        <v>0</v>
      </c>
      <c r="E6" s="2">
        <v>0</v>
      </c>
      <c r="F6" s="2">
        <v>1</v>
      </c>
      <c r="N6" s="13">
        <v>2022</v>
      </c>
      <c r="O6" s="22" t="s">
        <v>44</v>
      </c>
    </row>
    <row r="7" spans="1:24" ht="15.75" x14ac:dyDescent="0.25">
      <c r="A7" s="15">
        <v>6110</v>
      </c>
      <c r="B7" s="2">
        <v>0</v>
      </c>
      <c r="C7" s="2">
        <v>0</v>
      </c>
      <c r="D7" s="2">
        <v>0</v>
      </c>
      <c r="E7" s="2">
        <v>1</v>
      </c>
      <c r="F7" s="2">
        <v>0</v>
      </c>
      <c r="N7" s="24">
        <v>2023</v>
      </c>
      <c r="O7" s="27"/>
    </row>
    <row r="8" spans="1:24" ht="15.75" x14ac:dyDescent="0.25">
      <c r="A8" s="15">
        <v>6111</v>
      </c>
      <c r="B8" s="2">
        <v>0</v>
      </c>
      <c r="C8" s="2">
        <v>0</v>
      </c>
      <c r="D8" s="2">
        <v>1</v>
      </c>
      <c r="E8" s="2">
        <v>0</v>
      </c>
      <c r="F8" s="2">
        <v>1</v>
      </c>
      <c r="N8" s="13"/>
      <c r="O8" s="39"/>
      <c r="P8" s="13"/>
      <c r="Q8" s="13"/>
    </row>
    <row r="9" spans="1:24" ht="15.75" x14ac:dyDescent="0.25">
      <c r="A9" s="16">
        <v>7</v>
      </c>
      <c r="B9" s="2">
        <v>0</v>
      </c>
      <c r="C9" s="2">
        <v>0</v>
      </c>
      <c r="D9" s="2">
        <v>0</v>
      </c>
      <c r="E9" s="2">
        <v>0</v>
      </c>
      <c r="F9" s="2">
        <v>1</v>
      </c>
      <c r="N9" s="40" t="s">
        <v>0</v>
      </c>
      <c r="O9" s="39" t="s">
        <v>52</v>
      </c>
      <c r="P9" s="13" t="s">
        <v>54</v>
      </c>
      <c r="Q9" s="13"/>
    </row>
    <row r="10" spans="1:24" ht="15.75" x14ac:dyDescent="0.25">
      <c r="A10" s="16">
        <v>80</v>
      </c>
      <c r="B10" s="2">
        <v>1</v>
      </c>
      <c r="C10" s="2">
        <v>0</v>
      </c>
      <c r="D10" s="2">
        <v>0</v>
      </c>
      <c r="E10" s="2">
        <v>0</v>
      </c>
      <c r="F10" s="2">
        <v>0</v>
      </c>
      <c r="N10" s="13">
        <v>2018</v>
      </c>
      <c r="O10" s="41">
        <v>66</v>
      </c>
      <c r="P10" s="41">
        <f>SUM('Wide Data'!F24:F27)</f>
        <v>39</v>
      </c>
      <c r="Q10" s="13"/>
      <c r="T10" s="13" t="s">
        <v>52</v>
      </c>
      <c r="V10" t="e" cm="1">
        <f t="array" ref="V10:X10">_xlfn.XLOOKUP('Evaluation Dashboard'!E7:G7,'Long Data'!N10:N15,'Long Data'!O10:O15,,0,1)</f>
        <v>#N/A</v>
      </c>
      <c r="W10" t="e">
        <v>#N/A</v>
      </c>
      <c r="X10" t="e">
        <v>#N/A</v>
      </c>
    </row>
    <row r="11" spans="1:24" ht="15.75" x14ac:dyDescent="0.25">
      <c r="A11" s="15" t="s">
        <v>42</v>
      </c>
      <c r="B11" s="2">
        <v>5</v>
      </c>
      <c r="C11" s="2">
        <v>5</v>
      </c>
      <c r="D11" s="2">
        <v>3</v>
      </c>
      <c r="E11" s="2">
        <v>6</v>
      </c>
      <c r="F11" s="2">
        <v>1</v>
      </c>
      <c r="N11" s="13">
        <v>2019</v>
      </c>
      <c r="O11" s="41">
        <v>78</v>
      </c>
      <c r="P11" s="41">
        <f>SUM('Wide Data'!F17:F21)</f>
        <v>44</v>
      </c>
      <c r="Q11" s="13"/>
      <c r="T11" s="13" t="s">
        <v>54</v>
      </c>
      <c r="V11" t="e" cm="1">
        <f t="array" ref="V11:X11">_xlfn.XLOOKUP('Evaluation Dashboard'!E7:G7,'Long Data'!N10:N15,'Long Data'!P10:P15,,0,1)</f>
        <v>#N/A</v>
      </c>
      <c r="W11" t="e">
        <v>#N/A</v>
      </c>
      <c r="X11" t="e">
        <v>#N/A</v>
      </c>
    </row>
    <row r="12" spans="1:24" ht="15.75" x14ac:dyDescent="0.25">
      <c r="A12" s="15" t="s">
        <v>43</v>
      </c>
      <c r="B12" s="2">
        <v>1</v>
      </c>
      <c r="C12" s="2">
        <v>0</v>
      </c>
      <c r="D12" s="2">
        <v>1</v>
      </c>
      <c r="E12" s="2">
        <v>1</v>
      </c>
      <c r="F12" s="2">
        <v>3</v>
      </c>
      <c r="N12" s="13">
        <v>2020</v>
      </c>
      <c r="O12" s="41">
        <v>48</v>
      </c>
      <c r="P12" s="41">
        <f>SUM('Wide Data'!F13:F16)</f>
        <v>22</v>
      </c>
      <c r="Q12" s="13"/>
      <c r="T12" s="13"/>
    </row>
    <row r="13" spans="1:24" ht="15.75" x14ac:dyDescent="0.25">
      <c r="A13" s="15" t="s">
        <v>6</v>
      </c>
      <c r="B13" s="20">
        <v>50</v>
      </c>
      <c r="C13" s="20">
        <v>44</v>
      </c>
      <c r="D13" s="20">
        <v>22</v>
      </c>
      <c r="E13" s="20">
        <v>44</v>
      </c>
      <c r="F13" s="20">
        <v>18</v>
      </c>
      <c r="N13" s="13">
        <v>2021</v>
      </c>
      <c r="O13" s="41">
        <v>72</v>
      </c>
      <c r="P13" s="41">
        <f>SUM('Wide Data'!F6:F12)</f>
        <v>44</v>
      </c>
      <c r="Q13" s="13"/>
      <c r="T13" s="13"/>
    </row>
    <row r="14" spans="1:24" ht="15.75" x14ac:dyDescent="0.25">
      <c r="A14" s="15" t="s">
        <v>5</v>
      </c>
      <c r="B14" s="20">
        <v>55</v>
      </c>
      <c r="C14" s="20">
        <v>63</v>
      </c>
      <c r="D14" s="20">
        <v>36</v>
      </c>
      <c r="E14" s="20">
        <v>72</v>
      </c>
      <c r="F14" s="20">
        <v>35</v>
      </c>
      <c r="N14" s="13">
        <v>2022</v>
      </c>
      <c r="O14" s="41">
        <v>93</v>
      </c>
      <c r="P14" s="41">
        <f>SUM('Wide Data'!F2:F5)</f>
        <v>18</v>
      </c>
      <c r="Q14" s="13"/>
      <c r="T14" s="13"/>
    </row>
    <row r="15" spans="1:24" ht="15.75" x14ac:dyDescent="0.25">
      <c r="A15" s="15" t="s">
        <v>39</v>
      </c>
      <c r="B15" s="19">
        <f>B13/B14</f>
        <v>0.90909090909090906</v>
      </c>
      <c r="C15" s="19">
        <f>C13/C14</f>
        <v>0.69841269841269837</v>
      </c>
      <c r="D15" s="19">
        <f>D13/D14</f>
        <v>0.61111111111111116</v>
      </c>
      <c r="E15" s="19">
        <f>E13/E14</f>
        <v>0.61111111111111116</v>
      </c>
      <c r="F15" s="19">
        <f>F13/F14</f>
        <v>0.51428571428571423</v>
      </c>
      <c r="N15" s="40" t="s">
        <v>53</v>
      </c>
      <c r="O15" s="41">
        <f>SUM(O10:O14)</f>
        <v>357</v>
      </c>
      <c r="P15" s="41">
        <f>SUM(P10:P14)</f>
        <v>167</v>
      </c>
      <c r="Q15" s="13"/>
      <c r="T15" s="40"/>
    </row>
    <row r="16" spans="1:24" ht="15.75" x14ac:dyDescent="0.25">
      <c r="A16" s="17" t="s">
        <v>7</v>
      </c>
      <c r="B16" s="21">
        <f>AVERAGE('Wide Data'!I22:I27)</f>
        <v>4.9333333333333336</v>
      </c>
      <c r="C16" s="21">
        <f>AVERAGE('Wide Data'!I17:I21)</f>
        <v>4.84</v>
      </c>
      <c r="D16" s="21">
        <f>AVERAGE('Wide Data'!I13:I16)</f>
        <v>4.8250000000000002</v>
      </c>
      <c r="E16" s="21">
        <f>AVERAGE('Wide Data'!I6:I12)</f>
        <v>4.9142857142857137</v>
      </c>
      <c r="F16" s="21">
        <f>AVERAGE('Wide Data'!I2:I5)</f>
        <v>4.4749999999999996</v>
      </c>
      <c r="N16" s="13"/>
      <c r="O16" s="13"/>
      <c r="P16" s="13"/>
      <c r="Q16" s="13"/>
    </row>
    <row r="17" spans="1:20" ht="15.75" x14ac:dyDescent="0.25">
      <c r="A17" s="17" t="s">
        <v>8</v>
      </c>
      <c r="B17" s="21">
        <f>AVERAGE('Wide Data'!J22:J27)</f>
        <v>4.9333333333333336</v>
      </c>
      <c r="C17" s="21">
        <f>AVERAGE('Wide Data'!J17:J21)</f>
        <v>4.84</v>
      </c>
      <c r="D17" s="21">
        <f>AVERAGE('Wide Data'!J13:J16)</f>
        <v>4.8250000000000002</v>
      </c>
      <c r="E17" s="21">
        <f>AVERAGE('Wide Data'!J6:J12)</f>
        <v>4.871428571428571</v>
      </c>
      <c r="F17" s="21">
        <f>AVERAGE('Wide Data'!J2:J5)</f>
        <v>4.6499999999999995</v>
      </c>
      <c r="N17" s="13"/>
      <c r="O17" s="13"/>
      <c r="P17" s="13"/>
      <c r="Q17" s="13"/>
    </row>
    <row r="18" spans="1:20" ht="15.75" x14ac:dyDescent="0.25">
      <c r="A18" s="17" t="s">
        <v>10</v>
      </c>
      <c r="B18" s="21">
        <f>AVERAGE('Wide Data'!K22:K27)</f>
        <v>4.9000000000000004</v>
      </c>
      <c r="C18" s="21">
        <f>AVERAGE('Wide Data'!K17:K21)</f>
        <v>4.8600000000000003</v>
      </c>
      <c r="D18" s="21">
        <f>AVERAGE('Wide Data'!K13:K16)</f>
        <v>4.8250000000000002</v>
      </c>
      <c r="E18" s="21">
        <f>AVERAGE('Wide Data'!K6:K12)</f>
        <v>4.871428571428571</v>
      </c>
      <c r="F18" s="21">
        <f>AVERAGE('Wide Data'!K2:K5)</f>
        <v>4.625</v>
      </c>
      <c r="N18" s="42" t="s">
        <v>28</v>
      </c>
      <c r="O18" s="42">
        <v>24</v>
      </c>
      <c r="P18" s="42"/>
      <c r="Q18" s="13"/>
    </row>
    <row r="19" spans="1:20" ht="15.75" x14ac:dyDescent="0.25">
      <c r="A19" s="17" t="s">
        <v>11</v>
      </c>
      <c r="B19" s="21">
        <f>AVERAGE('Wide Data'!L22:L27)</f>
        <v>4.833333333333333</v>
      </c>
      <c r="C19" s="21">
        <f>AVERAGE('Wide Data'!L17:L21)</f>
        <v>4.72</v>
      </c>
      <c r="D19" s="21">
        <f>AVERAGE('Wide Data'!L13:L16)</f>
        <v>4.7249999999999996</v>
      </c>
      <c r="E19" s="21">
        <f>AVERAGE('Wide Data'!L6:L12)</f>
        <v>4.9142857142857137</v>
      </c>
      <c r="F19" s="21">
        <f>AVERAGE('Wide Data'!L2:L5)</f>
        <v>4.3250000000000002</v>
      </c>
      <c r="N19" s="42" t="s">
        <v>29</v>
      </c>
      <c r="O19" s="42">
        <v>1</v>
      </c>
      <c r="P19" s="42"/>
      <c r="Q19" s="13"/>
    </row>
    <row r="20" spans="1:20" ht="15.75" x14ac:dyDescent="0.25">
      <c r="A20" s="17" t="s">
        <v>20</v>
      </c>
      <c r="B20" s="21">
        <f>AVERAGE('Wide Data'!O22:O27)</f>
        <v>4.8583333333333334</v>
      </c>
      <c r="C20" s="21">
        <f>AVERAGE('Wide Data'!O17:O21)</f>
        <v>4.51</v>
      </c>
      <c r="D20" s="21">
        <f>AVERAGE('Wide Data'!O13:O16)</f>
        <v>4.625</v>
      </c>
      <c r="E20" s="21">
        <f>AVERAGE('Wide Data'!O6:O12)</f>
        <v>4.7842857142857138</v>
      </c>
      <c r="F20" s="21">
        <f>AVERAGE('Wide Data'!O2:O5)</f>
        <v>4.666666666666667</v>
      </c>
      <c r="N20" s="42" t="s">
        <v>41</v>
      </c>
      <c r="O20" s="42">
        <v>1</v>
      </c>
      <c r="P20" s="42"/>
      <c r="Q20" s="13"/>
    </row>
    <row r="21" spans="1:20" ht="15.75" x14ac:dyDescent="0.25">
      <c r="A21" s="17" t="s">
        <v>13</v>
      </c>
      <c r="B21" s="21">
        <f>AVERAGE('Wide Data'!P22:P27)</f>
        <v>4.6800000000000006</v>
      </c>
      <c r="C21" s="21">
        <f>AVERAGE('Wide Data'!P17:P21)</f>
        <v>4.6399999999999997</v>
      </c>
      <c r="D21" s="21">
        <f>AVERAGE('Wide Data'!P13:P16)</f>
        <v>4.7333333333333334</v>
      </c>
      <c r="E21" s="21">
        <f>AVERAGE('Wide Data'!P6:P12)</f>
        <v>4.7857142857142856</v>
      </c>
      <c r="F21" s="21">
        <f>AVERAGE('Wide Data'!P2:P5)</f>
        <v>4.3</v>
      </c>
      <c r="N21" s="42" t="s">
        <v>30</v>
      </c>
      <c r="O21" s="42">
        <v>1</v>
      </c>
      <c r="P21" s="42"/>
      <c r="Q21" s="13"/>
    </row>
    <row r="22" spans="1:20" ht="15.75" x14ac:dyDescent="0.25">
      <c r="A22" s="17" t="s">
        <v>38</v>
      </c>
      <c r="B22" s="21">
        <f>AVERAGE('Wide Data'!S22:S27)</f>
        <v>4.8666666666666671</v>
      </c>
      <c r="C22" s="21">
        <f>AVERAGE('Wide Data'!S17:S21)</f>
        <v>4.5999999999999996</v>
      </c>
      <c r="D22" s="21">
        <f>AVERAGE('Wide Data'!S13:S16)</f>
        <v>4.7374999999999998</v>
      </c>
      <c r="E22" s="21">
        <f>AVERAGE('Wide Data'!S6:S12)</f>
        <v>4.7642857142857142</v>
      </c>
      <c r="F22" s="21">
        <f>AVERAGE('Wide Data'!S2:S5)</f>
        <v>4.5333333333333332</v>
      </c>
      <c r="N22" s="42" t="s">
        <v>55</v>
      </c>
      <c r="O22" s="42">
        <v>1</v>
      </c>
      <c r="P22" s="42"/>
      <c r="Q22" s="13"/>
    </row>
    <row r="23" spans="1:20" ht="15.75" x14ac:dyDescent="0.25">
      <c r="A23" s="17" t="s">
        <v>15</v>
      </c>
      <c r="B23" s="21">
        <f>AVERAGE('Wide Data'!T22:T27)</f>
        <v>4.74</v>
      </c>
      <c r="C23" s="21">
        <f>AVERAGE('Wide Data'!T17:T21)</f>
        <v>4.74</v>
      </c>
      <c r="D23" s="21">
        <f>AVERAGE('Wide Data'!T13:T16)</f>
        <v>4.5333333333333332</v>
      </c>
      <c r="E23" s="21">
        <f>AVERAGE('Wide Data'!T6:T12)</f>
        <v>4.7428571428571429</v>
      </c>
      <c r="F23" s="21">
        <f>AVERAGE('Wide Data'!T2:T5)</f>
        <v>4.1999999999999993</v>
      </c>
      <c r="N23" s="13"/>
      <c r="O23" s="42">
        <v>2018</v>
      </c>
      <c r="P23" s="42">
        <v>2019</v>
      </c>
      <c r="Q23" s="13">
        <v>2020</v>
      </c>
      <c r="R23" s="13">
        <v>2021</v>
      </c>
      <c r="S23" s="13">
        <v>2022</v>
      </c>
    </row>
    <row r="24" spans="1:20" ht="15.75" x14ac:dyDescent="0.25">
      <c r="A24" s="17" t="s">
        <v>16</v>
      </c>
      <c r="B24" s="21">
        <f>AVERAGE('Wide Data'!U22:U27)</f>
        <v>4.74</v>
      </c>
      <c r="C24" s="21">
        <f>AVERAGE('Wide Data'!U17:U21)</f>
        <v>4.54</v>
      </c>
      <c r="D24" s="21">
        <f>AVERAGE('Wide Data'!U13:U16)</f>
        <v>4.7333333333333334</v>
      </c>
      <c r="E24" s="21">
        <f>AVERAGE('Wide Data'!U6:U12)</f>
        <v>4.7285714285714286</v>
      </c>
      <c r="F24" s="21">
        <f>AVERAGE('Wide Data'!U2:U5)</f>
        <v>3.75</v>
      </c>
      <c r="N24" s="42" t="s">
        <v>58</v>
      </c>
      <c r="O24" s="42">
        <v>2</v>
      </c>
      <c r="P24" s="42">
        <v>3</v>
      </c>
      <c r="Q24" s="13">
        <v>1</v>
      </c>
      <c r="R24" s="13">
        <v>1</v>
      </c>
      <c r="S24" s="13">
        <v>3</v>
      </c>
      <c r="T24">
        <f>SUM(O24:S24)</f>
        <v>10</v>
      </c>
    </row>
    <row r="25" spans="1:20" ht="15.75" x14ac:dyDescent="0.25">
      <c r="A25" s="17" t="s">
        <v>17</v>
      </c>
      <c r="B25" s="21">
        <f>AVERAGE('Wide Data'!V22:V27)</f>
        <v>4.74</v>
      </c>
      <c r="C25" s="21">
        <f>AVERAGE('Wide Data'!V17:V21)</f>
        <v>4.4000000000000004</v>
      </c>
      <c r="D25" s="21">
        <f>AVERAGE('Wide Data'!V13:V16)</f>
        <v>4.5999999999999996</v>
      </c>
      <c r="E25" s="21">
        <f>AVERAGE('Wide Data'!V6:V12)</f>
        <v>4.6714285714285717</v>
      </c>
      <c r="F25" s="21">
        <f>AVERAGE('Wide Data'!V2:V5)</f>
        <v>4.0999999999999996</v>
      </c>
      <c r="N25" s="42" t="s">
        <v>56</v>
      </c>
      <c r="O25" s="42">
        <v>4</v>
      </c>
      <c r="P25" s="42">
        <v>4</v>
      </c>
      <c r="Q25" s="13">
        <v>4</v>
      </c>
      <c r="R25" s="13">
        <v>4</v>
      </c>
      <c r="S25" s="13">
        <v>6</v>
      </c>
      <c r="T25">
        <f>SUM(O25:S25)</f>
        <v>22</v>
      </c>
    </row>
    <row r="26" spans="1:20" ht="15.75" x14ac:dyDescent="0.25">
      <c r="A26" s="17" t="s">
        <v>18</v>
      </c>
      <c r="B26" s="21">
        <f>AVERAGE('Wide Data'!W22:W27)</f>
        <v>4.5999999999999996</v>
      </c>
      <c r="C26" s="21">
        <f>AVERAGE('Wide Data'!W17:W21)</f>
        <v>4.54</v>
      </c>
      <c r="D26" s="21">
        <f>AVERAGE('Wide Data'!W13:W16)</f>
        <v>4.3666666666666671</v>
      </c>
      <c r="E26" s="21">
        <f>AVERAGE('Wide Data'!W6:W12)</f>
        <v>4.6571428571428566</v>
      </c>
      <c r="F26" s="21">
        <f>AVERAGE('Wide Data'!W2:W5)</f>
        <v>4.2</v>
      </c>
      <c r="N26" s="42" t="s">
        <v>57</v>
      </c>
      <c r="O26" s="42">
        <v>0</v>
      </c>
      <c r="P26" s="42">
        <v>0</v>
      </c>
      <c r="Q26" s="13">
        <v>0</v>
      </c>
      <c r="R26" s="13">
        <v>2</v>
      </c>
      <c r="S26" s="13">
        <v>2</v>
      </c>
      <c r="T26">
        <f>SUM(O26:S26)</f>
        <v>4</v>
      </c>
    </row>
    <row r="27" spans="1:20" ht="15.75" x14ac:dyDescent="0.25">
      <c r="A27" s="17" t="s">
        <v>25</v>
      </c>
      <c r="B27" s="21">
        <f>AVERAGE('Wide Data'!Z22:Z27)</f>
        <v>4.5400000000000009</v>
      </c>
      <c r="C27" s="21">
        <f>AVERAGE('Wide Data'!Z17:Z21)</f>
        <v>4.4399999999999995</v>
      </c>
      <c r="D27" s="21">
        <f>AVERAGE('Wide Data'!Z13:Z16)</f>
        <v>4.2666666666666666</v>
      </c>
      <c r="E27" s="21">
        <f>AVERAGE('Wide Data'!Z6:Z12)</f>
        <v>4.5428571428571427</v>
      </c>
      <c r="F27" s="21">
        <f>AVERAGE('Wide Data'!Z2:Z25)</f>
        <v>4.4190476190476193</v>
      </c>
      <c r="N27" s="42"/>
      <c r="O27" s="42"/>
      <c r="P27" s="42"/>
      <c r="Q27" s="13"/>
      <c r="R27" s="13"/>
      <c r="S27" s="13"/>
      <c r="T27">
        <f>SUM(T24:T26)</f>
        <v>36</v>
      </c>
    </row>
    <row r="28" spans="1:20" x14ac:dyDescent="0.25">
      <c r="A28" s="14"/>
    </row>
    <row r="29" spans="1:20" x14ac:dyDescent="0.25">
      <c r="A29" s="14"/>
    </row>
    <row r="30" spans="1:20" x14ac:dyDescent="0.25">
      <c r="A30" s="14"/>
    </row>
    <row r="31" spans="1:20" ht="18" x14ac:dyDescent="0.25">
      <c r="A31" s="14"/>
      <c r="H31" s="50"/>
      <c r="I31" s="52" t="s">
        <v>85</v>
      </c>
      <c r="J31" s="52" t="s">
        <v>86</v>
      </c>
    </row>
    <row r="32" spans="1:20" ht="18" x14ac:dyDescent="0.25">
      <c r="A32" s="14"/>
      <c r="H32" s="51" t="s">
        <v>53</v>
      </c>
      <c r="I32" s="54">
        <v>357</v>
      </c>
      <c r="J32" s="54">
        <v>167</v>
      </c>
    </row>
    <row r="33" spans="1:1" x14ac:dyDescent="0.25">
      <c r="A33" s="14"/>
    </row>
  </sheetData>
  <mergeCells count="1">
    <mergeCell ref="N1:O1"/>
  </mergeCells>
  <pageMargins left="0.7" right="0.7" top="0.75" bottom="0.75" header="0.3" footer="0.3"/>
  <pageSetup orientation="portrait" verticalDpi="0" r:id="rId2"/>
  <drawing r:id="rId3"/>
  <extLst>
    <ext xmlns:x14="http://schemas.microsoft.com/office/spreadsheetml/2009/9/main" uri="{05C60535-1F16-4fd2-B633-F4F36F0B64E0}">
      <x14:sparklineGroups xmlns:xm="http://schemas.microsoft.com/office/excel/2006/main">
        <x14:sparklineGroup manualMax="0" manualMin="0" type="column" displayEmptyCellsAs="gap" xr2:uid="{922C74AC-8488-435C-B50E-75260F0E0C85}">
          <x14:colorSeries rgb="FFDEB887"/>
          <x14:colorNegative rgb="FFD00000"/>
          <x14:colorAxis rgb="FF000000"/>
          <x14:colorMarkers rgb="FFD00000"/>
          <x14:colorFirst rgb="FFD00000"/>
          <x14:colorLast rgb="FFD00000"/>
          <x14:colorHigh rgb="FFD00000"/>
          <x14:colorLow rgb="FFD00000"/>
          <x14:sparklines>
            <x14:sparkline>
              <xm:f>'Long Data'!P18:P22</xm:f>
              <xm:sqref>O18</xm:sqref>
            </x14:sparkline>
            <x14:sparkline>
              <xm:f>'Long Data'!P23:P27</xm:f>
              <xm:sqref>O23</xm:sqref>
            </x14:sparkline>
          </x14:sparklines>
        </x14:sparklineGroup>
      </x14:sparklineGroup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B2692-BF18-4DC8-B4E3-4286724628C2}">
  <sheetPr codeName="Sheet3"/>
  <dimension ref="A1:R37"/>
  <sheetViews>
    <sheetView topLeftCell="A6" workbookViewId="0">
      <selection activeCell="A27" sqref="A27:B27"/>
      <pivotSelection pane="bottomRight" showHeader="1" extendable="1" axis="axisRow" start="1" max="12" activeRow="26" previousRow="26" click="1" r:id="rId2">
        <pivotArea dataOnly="0" outline="0" fieldPosition="0">
          <references count="1">
            <reference field="4294967294" count="1">
              <x v="1"/>
            </reference>
          </references>
        </pivotArea>
      </pivotSelection>
    </sheetView>
  </sheetViews>
  <sheetFormatPr defaultColWidth="8.85546875" defaultRowHeight="15" x14ac:dyDescent="0.25"/>
  <cols>
    <col min="1" max="1" width="35" bestFit="1" customWidth="1"/>
    <col min="2" max="2" width="13.42578125" bestFit="1" customWidth="1"/>
    <col min="3" max="3" width="34.5703125" bestFit="1" customWidth="1"/>
    <col min="4" max="4" width="35.140625" bestFit="1" customWidth="1"/>
    <col min="5" max="5" width="46.85546875" bestFit="1" customWidth="1"/>
    <col min="6" max="6" width="39.7109375" bestFit="1" customWidth="1"/>
    <col min="7" max="7" width="45.28515625" bestFit="1" customWidth="1"/>
    <col min="8" max="8" width="25.7109375" bestFit="1" customWidth="1"/>
    <col min="9" max="9" width="39" bestFit="1" customWidth="1"/>
    <col min="10" max="10" width="45.5703125" bestFit="1" customWidth="1"/>
    <col min="11" max="11" width="34.5703125" bestFit="1" customWidth="1"/>
    <col min="12" max="12" width="31.42578125" bestFit="1" customWidth="1"/>
    <col min="13" max="13" width="30.85546875" bestFit="1" customWidth="1"/>
    <col min="14" max="14" width="11.28515625" bestFit="1" customWidth="1"/>
    <col min="15" max="15" width="7.85546875" bestFit="1" customWidth="1"/>
    <col min="16" max="16" width="4.85546875" bestFit="1" customWidth="1"/>
    <col min="17" max="17" width="7.85546875" bestFit="1" customWidth="1"/>
    <col min="18" max="18" width="5.85546875" bestFit="1" customWidth="1"/>
    <col min="19" max="19" width="8.85546875" bestFit="1" customWidth="1"/>
    <col min="20" max="20" width="11.28515625" bestFit="1" customWidth="1"/>
  </cols>
  <sheetData>
    <row r="1" spans="1:18" ht="15.75" x14ac:dyDescent="0.25">
      <c r="A1" s="11" t="s">
        <v>7</v>
      </c>
      <c r="B1" s="11" t="s">
        <v>8</v>
      </c>
      <c r="C1" s="11" t="s">
        <v>10</v>
      </c>
      <c r="D1" s="11" t="s">
        <v>11</v>
      </c>
      <c r="E1" s="11" t="s">
        <v>20</v>
      </c>
      <c r="F1" s="11" t="s">
        <v>13</v>
      </c>
      <c r="G1" s="11" t="s">
        <v>38</v>
      </c>
      <c r="H1" s="11" t="s">
        <v>15</v>
      </c>
      <c r="I1" s="11" t="s">
        <v>16</v>
      </c>
      <c r="J1" s="11" t="s">
        <v>17</v>
      </c>
      <c r="K1" s="11" t="s">
        <v>18</v>
      </c>
      <c r="L1" s="11" t="s">
        <v>25</v>
      </c>
      <c r="M1" s="11" t="s">
        <v>21</v>
      </c>
      <c r="N1" s="11" t="s">
        <v>22</v>
      </c>
      <c r="O1" s="11" t="s">
        <v>23</v>
      </c>
      <c r="P1" s="11" t="s">
        <v>26</v>
      </c>
      <c r="Q1" s="11" t="s">
        <v>27</v>
      </c>
    </row>
    <row r="2" spans="1:18" ht="15.75" x14ac:dyDescent="0.25">
      <c r="A2" s="12">
        <v>4.8</v>
      </c>
      <c r="B2" s="12">
        <v>4.8</v>
      </c>
      <c r="C2" s="12">
        <v>4.8</v>
      </c>
      <c r="D2" s="12">
        <v>4.7</v>
      </c>
      <c r="E2" s="12">
        <v>4.7</v>
      </c>
      <c r="F2" s="12">
        <v>4.5999999999999996</v>
      </c>
      <c r="G2" s="12">
        <v>4.7</v>
      </c>
      <c r="H2" s="12">
        <v>4.7</v>
      </c>
      <c r="I2" s="12">
        <v>4.5999999999999996</v>
      </c>
      <c r="J2" s="12">
        <v>4.5999999999999996</v>
      </c>
      <c r="K2" s="12">
        <v>4.5</v>
      </c>
      <c r="L2" s="12">
        <v>4.4000000000000004</v>
      </c>
      <c r="M2" s="12">
        <v>4.4000000000000004</v>
      </c>
      <c r="N2" s="12">
        <v>4.7</v>
      </c>
      <c r="O2" s="12">
        <v>4.7</v>
      </c>
      <c r="P2" s="12">
        <v>4.7</v>
      </c>
      <c r="Q2" s="12">
        <v>4.3</v>
      </c>
    </row>
    <row r="6" spans="1:18" x14ac:dyDescent="0.25">
      <c r="A6" t="s">
        <v>39</v>
      </c>
      <c r="B6" t="s">
        <v>5</v>
      </c>
    </row>
    <row r="7" spans="1:18" x14ac:dyDescent="0.25">
      <c r="A7">
        <v>184</v>
      </c>
      <c r="B7">
        <v>270</v>
      </c>
    </row>
    <row r="8" spans="1:18" ht="15.75" x14ac:dyDescent="0.25">
      <c r="A8" s="10"/>
      <c r="B8" s="11" t="s">
        <v>7</v>
      </c>
      <c r="C8" s="11" t="s">
        <v>8</v>
      </c>
      <c r="D8" s="11" t="s">
        <v>10</v>
      </c>
      <c r="E8" s="11" t="s">
        <v>11</v>
      </c>
      <c r="F8" s="11" t="s">
        <v>20</v>
      </c>
      <c r="G8" s="11" t="s">
        <v>13</v>
      </c>
      <c r="H8" s="11" t="s">
        <v>38</v>
      </c>
      <c r="I8" s="11" t="s">
        <v>15</v>
      </c>
      <c r="J8" s="11" t="s">
        <v>16</v>
      </c>
      <c r="K8" s="11" t="s">
        <v>17</v>
      </c>
      <c r="L8" s="11" t="s">
        <v>18</v>
      </c>
      <c r="M8" s="11" t="s">
        <v>25</v>
      </c>
      <c r="N8" s="11" t="s">
        <v>21</v>
      </c>
      <c r="O8" s="11" t="s">
        <v>22</v>
      </c>
      <c r="P8" s="11" t="s">
        <v>23</v>
      </c>
      <c r="Q8" s="11" t="s">
        <v>26</v>
      </c>
      <c r="R8" s="11" t="s">
        <v>27</v>
      </c>
    </row>
    <row r="9" spans="1:18" ht="15.75" x14ac:dyDescent="0.25">
      <c r="A9" s="10" t="s">
        <v>40</v>
      </c>
      <c r="B9" s="12">
        <v>4.8</v>
      </c>
      <c r="C9" s="12">
        <v>4.8</v>
      </c>
      <c r="D9" s="12">
        <v>4.8</v>
      </c>
      <c r="E9" s="12">
        <v>4.7</v>
      </c>
      <c r="F9" s="12">
        <v>4.7</v>
      </c>
      <c r="G9" s="12">
        <v>4.5999999999999996</v>
      </c>
      <c r="H9" s="12">
        <v>4.7</v>
      </c>
      <c r="I9" s="12">
        <v>4.7</v>
      </c>
      <c r="J9" s="12">
        <v>4.5999999999999996</v>
      </c>
      <c r="K9" s="12">
        <v>4.5999999999999996</v>
      </c>
      <c r="L9" s="12">
        <v>4.5</v>
      </c>
      <c r="M9" s="12">
        <v>4.4000000000000004</v>
      </c>
      <c r="N9" s="12">
        <v>4.4000000000000004</v>
      </c>
      <c r="O9" s="12">
        <v>4.7</v>
      </c>
      <c r="P9" s="12">
        <v>4.7</v>
      </c>
      <c r="Q9" s="12">
        <v>4.7</v>
      </c>
      <c r="R9" s="12">
        <v>4.3</v>
      </c>
    </row>
    <row r="10" spans="1:18" x14ac:dyDescent="0.25">
      <c r="A10" s="10" t="s">
        <v>41</v>
      </c>
      <c r="B10" s="10">
        <v>4.7</v>
      </c>
      <c r="C10" s="10">
        <v>4.8</v>
      </c>
      <c r="D10" s="10">
        <v>4.5999999999999996</v>
      </c>
      <c r="E10" s="10">
        <v>4.5999999999999996</v>
      </c>
      <c r="F10" s="10">
        <v>4.5</v>
      </c>
      <c r="G10" s="10">
        <v>4.4000000000000004</v>
      </c>
      <c r="H10" s="10">
        <v>4.4000000000000004</v>
      </c>
      <c r="I10" s="10">
        <v>4.5</v>
      </c>
      <c r="J10" s="10">
        <v>4.5</v>
      </c>
      <c r="K10" s="10">
        <v>4.5</v>
      </c>
      <c r="L10" s="10">
        <v>4.5</v>
      </c>
      <c r="M10" s="10">
        <v>4.4000000000000004</v>
      </c>
      <c r="N10" s="10">
        <v>4.2</v>
      </c>
      <c r="O10" s="10">
        <v>4.8</v>
      </c>
      <c r="P10" s="10">
        <v>4.8</v>
      </c>
      <c r="Q10" s="10">
        <v>4.8</v>
      </c>
      <c r="R10" s="10">
        <v>4.5999999999999996</v>
      </c>
    </row>
    <row r="14" spans="1:18" x14ac:dyDescent="0.25">
      <c r="A14" s="45" t="s">
        <v>63</v>
      </c>
      <c r="B14" t="s">
        <v>65</v>
      </c>
      <c r="C14" t="s">
        <v>66</v>
      </c>
      <c r="D14" t="s">
        <v>67</v>
      </c>
      <c r="E14" t="s">
        <v>68</v>
      </c>
      <c r="F14" t="s">
        <v>69</v>
      </c>
      <c r="G14" t="s">
        <v>70</v>
      </c>
      <c r="H14" t="s">
        <v>71</v>
      </c>
      <c r="I14" t="s">
        <v>72</v>
      </c>
      <c r="J14" t="s">
        <v>73</v>
      </c>
      <c r="K14" t="s">
        <v>74</v>
      </c>
      <c r="L14" t="s">
        <v>75</v>
      </c>
      <c r="M14" t="s">
        <v>76</v>
      </c>
    </row>
    <row r="15" spans="1:18" x14ac:dyDescent="0.25">
      <c r="A15" s="46">
        <v>2018</v>
      </c>
      <c r="B15">
        <v>4.9333333333333336</v>
      </c>
      <c r="C15">
        <v>4.9333333333333336</v>
      </c>
      <c r="D15">
        <v>4.9000000000000004</v>
      </c>
      <c r="E15">
        <v>4.5400000000000009</v>
      </c>
      <c r="F15">
        <v>4.74</v>
      </c>
      <c r="G15">
        <v>4.74</v>
      </c>
      <c r="H15">
        <v>4.6800000000000006</v>
      </c>
      <c r="I15">
        <v>4.74</v>
      </c>
      <c r="J15">
        <v>4.8666666666666671</v>
      </c>
      <c r="K15">
        <v>4.5999999999999996</v>
      </c>
      <c r="L15">
        <v>4.833333333333333</v>
      </c>
      <c r="M15">
        <v>4.8583333333333334</v>
      </c>
    </row>
    <row r="16" spans="1:18" x14ac:dyDescent="0.25">
      <c r="A16" s="46">
        <v>2019</v>
      </c>
      <c r="B16">
        <v>4.84</v>
      </c>
      <c r="C16">
        <v>4.84</v>
      </c>
      <c r="D16">
        <v>4.8600000000000003</v>
      </c>
      <c r="E16">
        <v>4.4399999999999995</v>
      </c>
      <c r="F16">
        <v>4.74</v>
      </c>
      <c r="G16">
        <v>4.4000000000000004</v>
      </c>
      <c r="H16">
        <v>4.6399999999999997</v>
      </c>
      <c r="I16">
        <v>4.54</v>
      </c>
      <c r="J16">
        <v>4.5999999999999996</v>
      </c>
      <c r="K16">
        <v>4.54</v>
      </c>
      <c r="L16">
        <v>4.72</v>
      </c>
      <c r="M16">
        <v>4.51</v>
      </c>
    </row>
    <row r="17" spans="1:13" x14ac:dyDescent="0.25">
      <c r="A17" s="46">
        <v>2020</v>
      </c>
      <c r="B17">
        <v>4.8250000000000002</v>
      </c>
      <c r="C17">
        <v>4.8250000000000002</v>
      </c>
      <c r="D17">
        <v>4.8250000000000002</v>
      </c>
      <c r="E17">
        <v>4.2666666666666666</v>
      </c>
      <c r="F17">
        <v>4.5333333333333332</v>
      </c>
      <c r="G17">
        <v>4.5999999999999996</v>
      </c>
      <c r="H17">
        <v>4.7333333333333334</v>
      </c>
      <c r="I17">
        <v>4.7333333333333334</v>
      </c>
      <c r="J17">
        <v>4.7374999999999998</v>
      </c>
      <c r="K17">
        <v>4.3666666666666671</v>
      </c>
      <c r="L17">
        <v>4.7249999999999996</v>
      </c>
      <c r="M17">
        <v>4.625</v>
      </c>
    </row>
    <row r="18" spans="1:13" x14ac:dyDescent="0.25">
      <c r="A18" s="46">
        <v>2021</v>
      </c>
      <c r="B18">
        <v>4.9142857142857137</v>
      </c>
      <c r="C18">
        <v>4.871428571428571</v>
      </c>
      <c r="D18">
        <v>4.871428571428571</v>
      </c>
      <c r="E18">
        <v>4.5428571428571427</v>
      </c>
      <c r="F18">
        <v>4.7428571428571429</v>
      </c>
      <c r="G18">
        <v>4.6714285714285717</v>
      </c>
      <c r="H18">
        <v>4.7857142857142856</v>
      </c>
      <c r="I18">
        <v>4.7285714285714286</v>
      </c>
      <c r="J18">
        <v>4.7642857142857142</v>
      </c>
      <c r="K18">
        <v>4.6571428571428566</v>
      </c>
      <c r="L18">
        <v>4.9142857142857137</v>
      </c>
      <c r="M18">
        <v>4.7842857142857138</v>
      </c>
    </row>
    <row r="19" spans="1:13" x14ac:dyDescent="0.25">
      <c r="A19" s="46">
        <v>2022</v>
      </c>
      <c r="B19">
        <v>4.4749999999999996</v>
      </c>
      <c r="C19">
        <v>4.6499999999999995</v>
      </c>
      <c r="D19">
        <v>4.625</v>
      </c>
      <c r="E19">
        <v>4.1000000000000005</v>
      </c>
      <c r="F19">
        <v>4.1999999999999993</v>
      </c>
      <c r="G19">
        <v>4.0999999999999996</v>
      </c>
      <c r="H19">
        <v>4.3</v>
      </c>
      <c r="I19">
        <v>3.75</v>
      </c>
      <c r="J19">
        <v>4.5333333333333332</v>
      </c>
      <c r="K19">
        <v>4.2</v>
      </c>
      <c r="L19">
        <v>4.3250000000000002</v>
      </c>
      <c r="M19">
        <v>4.666666666666667</v>
      </c>
    </row>
    <row r="20" spans="1:13" x14ac:dyDescent="0.25">
      <c r="A20" s="46" t="s">
        <v>64</v>
      </c>
      <c r="B20" s="47">
        <v>4.8230769230769237</v>
      </c>
      <c r="C20" s="47">
        <v>4.838461538461539</v>
      </c>
      <c r="D20" s="47">
        <v>4.8307692307692314</v>
      </c>
      <c r="E20" s="47">
        <v>4.4260869565217389</v>
      </c>
      <c r="F20" s="47">
        <v>4.6636363636363631</v>
      </c>
      <c r="G20" s="47">
        <v>4.5636363636363635</v>
      </c>
      <c r="H20" s="47">
        <v>4.645833333333333</v>
      </c>
      <c r="I20" s="47">
        <v>4.5999999999999996</v>
      </c>
      <c r="J20" s="47">
        <v>4.7240000000000011</v>
      </c>
      <c r="K20" s="47">
        <v>4.536363636363637</v>
      </c>
      <c r="L20" s="47">
        <v>4.7384615384615394</v>
      </c>
      <c r="M20" s="47">
        <v>4.7076000000000002</v>
      </c>
    </row>
    <row r="23" spans="1:13" x14ac:dyDescent="0.25">
      <c r="A23" s="45" t="s">
        <v>84</v>
      </c>
      <c r="B23" t="s">
        <v>64</v>
      </c>
    </row>
    <row r="25" spans="1:13" x14ac:dyDescent="0.25">
      <c r="A25" s="45" t="s">
        <v>77</v>
      </c>
    </row>
    <row r="26" spans="1:13" x14ac:dyDescent="0.25">
      <c r="A26" s="46" t="s">
        <v>13</v>
      </c>
      <c r="B26">
        <v>4.645833333333333</v>
      </c>
    </row>
    <row r="27" spans="1:13" x14ac:dyDescent="0.25">
      <c r="A27" s="46" t="s">
        <v>8</v>
      </c>
      <c r="B27">
        <v>4.838461538461539</v>
      </c>
    </row>
    <row r="28" spans="1:13" x14ac:dyDescent="0.25">
      <c r="A28" s="46" t="s">
        <v>11</v>
      </c>
      <c r="B28">
        <v>4.7384615384615394</v>
      </c>
    </row>
    <row r="29" spans="1:13" x14ac:dyDescent="0.25">
      <c r="A29" s="46" t="s">
        <v>7</v>
      </c>
      <c r="B29">
        <v>4.8230769230769237</v>
      </c>
    </row>
    <row r="30" spans="1:13" x14ac:dyDescent="0.25">
      <c r="A30" s="46" t="s">
        <v>79</v>
      </c>
      <c r="B30">
        <v>4.4260869565217389</v>
      </c>
    </row>
    <row r="31" spans="1:13" x14ac:dyDescent="0.25">
      <c r="A31" s="46" t="s">
        <v>16</v>
      </c>
      <c r="B31">
        <v>4.5999999999999996</v>
      </c>
    </row>
    <row r="32" spans="1:13" x14ac:dyDescent="0.25">
      <c r="A32" s="46" t="s">
        <v>15</v>
      </c>
      <c r="B32">
        <v>4.6636363636363631</v>
      </c>
    </row>
    <row r="33" spans="1:2" x14ac:dyDescent="0.25">
      <c r="A33" s="46" t="s">
        <v>81</v>
      </c>
      <c r="B33">
        <v>4.536363636363637</v>
      </c>
    </row>
    <row r="34" spans="1:2" x14ac:dyDescent="0.25">
      <c r="A34" s="46" t="s">
        <v>17</v>
      </c>
      <c r="B34">
        <v>4.5636363636363635</v>
      </c>
    </row>
    <row r="35" spans="1:2" x14ac:dyDescent="0.25">
      <c r="A35" s="46" t="s">
        <v>80</v>
      </c>
      <c r="B35">
        <v>4.7240000000000011</v>
      </c>
    </row>
    <row r="36" spans="1:2" x14ac:dyDescent="0.25">
      <c r="A36" s="46" t="s">
        <v>20</v>
      </c>
      <c r="B36">
        <v>4.7076000000000002</v>
      </c>
    </row>
    <row r="37" spans="1:2" x14ac:dyDescent="0.25">
      <c r="A37" s="46" t="s">
        <v>10</v>
      </c>
      <c r="B37">
        <v>4.8307692307692314</v>
      </c>
    </row>
  </sheetData>
  <pageMargins left="0.7" right="0.7" top="0.75" bottom="0.75" header="0.3" footer="0.3"/>
  <pageSetup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C805-218D-4373-AB3E-EAF5ECBEFF13}">
  <sheetPr codeName="Sheet4"/>
  <dimension ref="AP41:AR41"/>
  <sheetViews>
    <sheetView topLeftCell="B1" zoomScale="60" zoomScaleNormal="60" workbookViewId="0">
      <selection activeCell="AN28" sqref="AN28"/>
    </sheetView>
  </sheetViews>
  <sheetFormatPr defaultColWidth="8.85546875" defaultRowHeight="15" x14ac:dyDescent="0.25"/>
  <sheetData>
    <row r="41" spans="42:44" ht="18" x14ac:dyDescent="0.25">
      <c r="AP41" s="57"/>
      <c r="AQ41" s="57"/>
      <c r="AR41" s="57"/>
    </row>
  </sheetData>
  <mergeCells count="1">
    <mergeCell ref="AP41:AR41"/>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A4AE206-0EA3-4A39-9A7E-6CDDCDAC4AB6}">
          <x14:formula1>
            <xm:f>'Long Data'!$N$10:$N$15</xm:f>
          </x14:formula1>
          <xm:sqref>AP41:AR41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C0FC-C467-41E8-9335-D3F18E402406}">
  <sheetPr codeName="Sheet5"/>
  <dimension ref="A1:L45"/>
  <sheetViews>
    <sheetView showGridLines="0" tabSelected="1" zoomScale="110" zoomScaleNormal="110" workbookViewId="0">
      <selection activeCell="N8" sqref="N8"/>
    </sheetView>
  </sheetViews>
  <sheetFormatPr defaultColWidth="8.85546875" defaultRowHeight="15" x14ac:dyDescent="0.25"/>
  <cols>
    <col min="1" max="2" width="10.85546875" customWidth="1"/>
    <col min="3" max="3" width="7.42578125" bestFit="1" customWidth="1"/>
    <col min="4" max="4" width="7.28515625" bestFit="1" customWidth="1"/>
    <col min="5" max="5" width="14.85546875" bestFit="1" customWidth="1"/>
    <col min="6" max="6" width="10.140625" bestFit="1" customWidth="1"/>
    <col min="7" max="7" width="10.85546875" customWidth="1"/>
    <col min="8" max="8" width="4.28515625" customWidth="1"/>
    <col min="9" max="9" width="41.7109375" bestFit="1" customWidth="1"/>
    <col min="10" max="10" width="12" bestFit="1" customWidth="1"/>
    <col min="11" max="11" width="41.85546875" bestFit="1" customWidth="1"/>
    <col min="12" max="12" width="53.42578125" customWidth="1"/>
    <col min="13" max="13" width="46.42578125" bestFit="1" customWidth="1"/>
    <col min="14" max="14" width="52.140625" bestFit="1" customWidth="1"/>
    <col min="15" max="15" width="32.42578125" bestFit="1" customWidth="1"/>
    <col min="16" max="16" width="45.7109375" bestFit="1" customWidth="1"/>
    <col min="17" max="17" width="52.42578125" bestFit="1" customWidth="1"/>
    <col min="18" max="18" width="41.28515625" bestFit="1" customWidth="1"/>
    <col min="19" max="19" width="38.28515625" bestFit="1" customWidth="1"/>
    <col min="20" max="21" width="37.42578125" bestFit="1" customWidth="1"/>
  </cols>
  <sheetData>
    <row r="1" spans="1:10" ht="20.25" x14ac:dyDescent="0.3">
      <c r="A1" s="37"/>
      <c r="B1" s="37"/>
      <c r="D1" s="50"/>
      <c r="E1" s="52" t="s">
        <v>87</v>
      </c>
      <c r="F1" s="52" t="s">
        <v>88</v>
      </c>
      <c r="G1" s="37"/>
      <c r="H1" s="43"/>
      <c r="I1" s="45" t="s">
        <v>84</v>
      </c>
      <c r="J1" t="s">
        <v>64</v>
      </c>
    </row>
    <row r="2" spans="1:10" ht="18" customHeight="1" x14ac:dyDescent="0.25">
      <c r="A2" s="49"/>
      <c r="B2" s="49"/>
      <c r="D2" s="53" t="s">
        <v>53</v>
      </c>
      <c r="E2" s="55">
        <v>357</v>
      </c>
      <c r="F2" s="55">
        <v>167</v>
      </c>
      <c r="G2" s="49"/>
      <c r="H2" s="43"/>
    </row>
    <row r="3" spans="1:10" ht="34.5" customHeight="1" x14ac:dyDescent="0.25">
      <c r="A3" s="38"/>
      <c r="B3" s="38"/>
      <c r="D3" s="58" t="s">
        <v>62</v>
      </c>
      <c r="E3" s="58"/>
      <c r="F3" s="58"/>
      <c r="G3" s="38"/>
      <c r="H3" s="43"/>
      <c r="I3" s="45" t="s">
        <v>77</v>
      </c>
    </row>
    <row r="4" spans="1:10" ht="34.5" customHeight="1" x14ac:dyDescent="0.3">
      <c r="A4" s="38"/>
      <c r="B4" s="38"/>
      <c r="C4" s="38"/>
      <c r="D4" s="37"/>
      <c r="E4" s="38"/>
      <c r="F4" s="38"/>
      <c r="G4" s="38"/>
      <c r="H4" s="43"/>
      <c r="I4" s="46" t="s">
        <v>16</v>
      </c>
      <c r="J4">
        <v>4.5999999999999996</v>
      </c>
    </row>
    <row r="5" spans="1:10" ht="15" customHeight="1" x14ac:dyDescent="0.3">
      <c r="A5" s="38"/>
      <c r="B5" s="38"/>
      <c r="C5" s="38"/>
      <c r="D5" s="37"/>
      <c r="E5" s="38"/>
      <c r="F5" s="38"/>
      <c r="G5" s="38"/>
      <c r="H5" s="43"/>
      <c r="I5" s="46" t="s">
        <v>13</v>
      </c>
      <c r="J5">
        <v>4.645833333333333</v>
      </c>
    </row>
    <row r="6" spans="1:10" ht="20.25" customHeight="1" x14ac:dyDescent="0.25">
      <c r="A6" s="62" t="s">
        <v>1</v>
      </c>
      <c r="B6" s="62"/>
      <c r="C6" s="62"/>
      <c r="H6" s="43"/>
      <c r="I6" s="46" t="s">
        <v>7</v>
      </c>
      <c r="J6">
        <v>4.8230769230769237</v>
      </c>
    </row>
    <row r="7" spans="1:10" ht="15" customHeight="1" x14ac:dyDescent="0.3">
      <c r="A7" s="44" t="s">
        <v>28</v>
      </c>
      <c r="B7" s="57">
        <f>COUNTIF('Wide Data'!B2:B27,'Wide Data'!B3)</f>
        <v>24</v>
      </c>
      <c r="C7" s="57"/>
      <c r="D7" s="37"/>
      <c r="E7" s="57"/>
      <c r="F7" s="57"/>
      <c r="G7" s="57"/>
      <c r="H7" s="43"/>
      <c r="I7" s="46" t="s">
        <v>78</v>
      </c>
      <c r="J7">
        <v>4.838461538461539</v>
      </c>
    </row>
    <row r="8" spans="1:10" ht="18" x14ac:dyDescent="0.25">
      <c r="A8" s="44" t="s">
        <v>29</v>
      </c>
      <c r="B8" s="57">
        <f>COUNTIF('Wide Data'!B2:B27,'Wide Data'!B23)</f>
        <v>1</v>
      </c>
      <c r="C8" s="57"/>
      <c r="D8" s="43"/>
      <c r="H8" s="43"/>
      <c r="I8" s="46" t="s">
        <v>10</v>
      </c>
      <c r="J8">
        <v>4.8307692307692314</v>
      </c>
    </row>
    <row r="9" spans="1:10" ht="18" x14ac:dyDescent="0.25">
      <c r="A9" s="44" t="s">
        <v>41</v>
      </c>
      <c r="B9" s="57">
        <v>1</v>
      </c>
      <c r="C9" s="57"/>
      <c r="D9" s="43"/>
      <c r="H9" s="43"/>
      <c r="I9" s="46" t="s">
        <v>79</v>
      </c>
      <c r="J9">
        <v>4.4260869565217389</v>
      </c>
    </row>
    <row r="10" spans="1:10" ht="18" x14ac:dyDescent="0.25">
      <c r="A10" s="44" t="s">
        <v>30</v>
      </c>
      <c r="B10" s="57">
        <f>COUNTIF('Wide Data'!B2:B27,'Wide Data'!B2)</f>
        <v>1</v>
      </c>
      <c r="C10" s="57"/>
      <c r="D10" s="43"/>
      <c r="H10" s="43"/>
      <c r="I10" s="46" t="s">
        <v>17</v>
      </c>
      <c r="J10">
        <v>4.5636363636363635</v>
      </c>
    </row>
    <row r="11" spans="1:10" ht="18" x14ac:dyDescent="0.25">
      <c r="A11" s="44" t="s">
        <v>55</v>
      </c>
      <c r="B11" s="57">
        <v>1</v>
      </c>
      <c r="C11" s="57"/>
      <c r="D11" s="43"/>
      <c r="H11" s="43"/>
      <c r="I11" s="46" t="s">
        <v>15</v>
      </c>
      <c r="J11">
        <v>4.6636363636363631</v>
      </c>
    </row>
    <row r="12" spans="1:10" x14ac:dyDescent="0.25">
      <c r="A12" s="43"/>
      <c r="B12" s="43"/>
      <c r="C12" s="43"/>
      <c r="D12" s="43"/>
      <c r="H12" s="43"/>
      <c r="I12" s="46" t="s">
        <v>80</v>
      </c>
      <c r="J12">
        <v>4.7240000000000011</v>
      </c>
    </row>
    <row r="13" spans="1:10" ht="20.25" x14ac:dyDescent="0.3">
      <c r="A13" s="59" t="s">
        <v>89</v>
      </c>
      <c r="B13" s="60"/>
      <c r="C13" s="60"/>
      <c r="D13" s="43"/>
      <c r="H13" s="43"/>
      <c r="I13" s="46" t="s">
        <v>81</v>
      </c>
      <c r="J13">
        <v>4.536363636363637</v>
      </c>
    </row>
    <row r="14" spans="1:10" ht="18" x14ac:dyDescent="0.25">
      <c r="A14" s="44" t="s">
        <v>59</v>
      </c>
      <c r="B14" s="61">
        <f>SUM('Long Data'!O25:S25)</f>
        <v>22</v>
      </c>
      <c r="C14" s="61"/>
      <c r="D14" s="43"/>
      <c r="H14" s="43"/>
      <c r="I14" s="46" t="s">
        <v>82</v>
      </c>
      <c r="J14">
        <v>4.7384615384615394</v>
      </c>
    </row>
    <row r="15" spans="1:10" ht="18" x14ac:dyDescent="0.25">
      <c r="A15" s="44" t="s">
        <v>60</v>
      </c>
      <c r="B15" s="61">
        <f>SUM('Long Data'!O26:S26)</f>
        <v>4</v>
      </c>
      <c r="C15" s="61"/>
      <c r="D15" s="43"/>
      <c r="H15" s="43"/>
      <c r="I15" s="46" t="s">
        <v>83</v>
      </c>
      <c r="J15">
        <v>4.7076000000000002</v>
      </c>
    </row>
    <row r="16" spans="1:10" ht="18" x14ac:dyDescent="0.25">
      <c r="A16" s="44" t="s">
        <v>61</v>
      </c>
      <c r="B16" s="61">
        <f>SUM('Long Data'!O24:S24)</f>
        <v>10</v>
      </c>
      <c r="C16" s="61"/>
      <c r="D16" s="43"/>
      <c r="H16" s="43"/>
    </row>
    <row r="17" spans="1:12" ht="18" x14ac:dyDescent="0.25">
      <c r="A17" s="48"/>
      <c r="B17" s="43"/>
      <c r="C17" s="43"/>
      <c r="D17" s="43"/>
      <c r="E17" s="43"/>
      <c r="F17" s="43"/>
      <c r="G17" s="43"/>
      <c r="H17" s="43"/>
      <c r="I17" s="43"/>
      <c r="J17" s="43"/>
      <c r="K17" s="43"/>
      <c r="L17" s="43"/>
    </row>
    <row r="18" spans="1:12" ht="18" x14ac:dyDescent="0.25">
      <c r="A18" s="48"/>
      <c r="B18" s="43"/>
      <c r="C18" s="43"/>
      <c r="D18" s="43"/>
      <c r="E18" s="43"/>
      <c r="F18" s="43"/>
      <c r="G18" s="43"/>
      <c r="H18" s="43"/>
      <c r="I18" s="43"/>
      <c r="J18" s="43"/>
      <c r="K18" s="43"/>
      <c r="L18" s="43"/>
    </row>
    <row r="19" spans="1:12" x14ac:dyDescent="0.25">
      <c r="A19" s="43"/>
      <c r="B19" s="43"/>
      <c r="C19" s="43"/>
      <c r="D19" s="43"/>
      <c r="E19" s="43"/>
      <c r="F19" s="43"/>
      <c r="G19" s="43"/>
      <c r="H19" s="43"/>
      <c r="I19" s="43"/>
      <c r="J19" s="43"/>
      <c r="K19" s="43"/>
      <c r="L19" s="43"/>
    </row>
    <row r="20" spans="1:12" x14ac:dyDescent="0.25">
      <c r="A20" s="43"/>
      <c r="B20" s="43"/>
      <c r="C20" s="43"/>
      <c r="D20" s="43"/>
      <c r="E20" s="43"/>
      <c r="F20" s="43"/>
      <c r="G20" s="43"/>
      <c r="H20" s="43"/>
      <c r="I20" s="43"/>
      <c r="J20" s="43"/>
      <c r="K20" s="43"/>
      <c r="L20" s="43"/>
    </row>
    <row r="21" spans="1:12" x14ac:dyDescent="0.25">
      <c r="A21" s="43"/>
      <c r="B21" s="43"/>
      <c r="C21" s="43"/>
      <c r="D21" s="43"/>
      <c r="E21" s="43"/>
      <c r="F21" s="43"/>
      <c r="G21" s="43"/>
      <c r="H21" s="43"/>
      <c r="I21" s="43"/>
      <c r="J21" s="43"/>
      <c r="K21" s="43"/>
      <c r="L21" s="43"/>
    </row>
    <row r="22" spans="1:12" x14ac:dyDescent="0.25">
      <c r="A22" s="43"/>
      <c r="B22" s="43"/>
      <c r="C22" s="43"/>
      <c r="D22" s="43"/>
      <c r="E22" s="43"/>
      <c r="F22" s="43"/>
      <c r="G22" s="43"/>
      <c r="H22" s="43"/>
      <c r="I22" s="43"/>
      <c r="J22" s="43"/>
      <c r="K22" s="43"/>
      <c r="L22" s="43"/>
    </row>
    <row r="23" spans="1:12" x14ac:dyDescent="0.25">
      <c r="A23" s="43"/>
      <c r="B23" s="43"/>
      <c r="C23" s="43"/>
      <c r="D23" s="43"/>
      <c r="E23" s="43"/>
      <c r="F23" s="43"/>
      <c r="G23" s="43"/>
      <c r="H23" s="43"/>
      <c r="I23" s="43"/>
      <c r="J23" s="43"/>
      <c r="K23" s="43"/>
      <c r="L23" s="43"/>
    </row>
    <row r="24" spans="1:12" x14ac:dyDescent="0.25">
      <c r="A24" s="43"/>
      <c r="B24" s="43"/>
      <c r="C24" s="43"/>
      <c r="D24" s="43"/>
      <c r="E24" s="43"/>
      <c r="F24" s="43"/>
      <c r="G24" s="43"/>
      <c r="H24" s="43"/>
      <c r="I24" s="43"/>
      <c r="J24" s="43"/>
      <c r="K24" s="43"/>
      <c r="L24" s="43"/>
    </row>
    <row r="25" spans="1:12" x14ac:dyDescent="0.25">
      <c r="A25" s="43"/>
      <c r="B25" s="43"/>
      <c r="C25" s="43"/>
      <c r="D25" s="43"/>
      <c r="E25" s="43"/>
      <c r="F25" s="43"/>
      <c r="G25" s="43"/>
      <c r="H25" s="43"/>
      <c r="I25" s="43"/>
      <c r="J25" s="43"/>
      <c r="K25" s="43"/>
      <c r="L25" s="43"/>
    </row>
    <row r="26" spans="1:12" x14ac:dyDescent="0.25">
      <c r="A26" s="43"/>
      <c r="B26" s="43"/>
      <c r="C26" s="43"/>
      <c r="D26" s="43"/>
      <c r="E26" s="43"/>
      <c r="F26" s="43"/>
      <c r="G26" s="43"/>
      <c r="H26" s="43"/>
      <c r="I26" s="43"/>
      <c r="J26" s="43"/>
      <c r="K26" s="43"/>
      <c r="L26" s="43"/>
    </row>
    <row r="27" spans="1:12" x14ac:dyDescent="0.25">
      <c r="A27" s="43"/>
      <c r="B27" s="43"/>
      <c r="C27" s="43"/>
      <c r="D27" s="43"/>
      <c r="E27" s="43"/>
      <c r="F27" s="43"/>
      <c r="G27" s="43"/>
      <c r="H27" s="43"/>
      <c r="I27" s="43"/>
      <c r="J27" s="43"/>
      <c r="K27" s="43"/>
      <c r="L27" s="43"/>
    </row>
    <row r="28" spans="1:12" x14ac:dyDescent="0.25">
      <c r="A28" s="43"/>
      <c r="B28" s="43"/>
      <c r="C28" s="43"/>
      <c r="D28" s="43"/>
      <c r="E28" s="43"/>
      <c r="F28" s="43"/>
      <c r="G28" s="43"/>
      <c r="H28" s="43"/>
      <c r="I28" s="43"/>
      <c r="J28" s="43"/>
      <c r="K28" s="43"/>
      <c r="L28" s="43"/>
    </row>
    <row r="29" spans="1:12" x14ac:dyDescent="0.25">
      <c r="A29" s="43"/>
      <c r="B29" s="43"/>
      <c r="C29" s="43"/>
      <c r="D29" s="43"/>
      <c r="E29" s="43"/>
      <c r="F29" s="43"/>
      <c r="G29" s="43"/>
      <c r="H29" s="43"/>
      <c r="I29" s="43"/>
      <c r="J29" s="43"/>
      <c r="K29" s="43"/>
      <c r="L29" s="43"/>
    </row>
    <row r="30" spans="1:12" x14ac:dyDescent="0.25">
      <c r="A30" s="43"/>
      <c r="B30" s="43"/>
      <c r="C30" s="43"/>
      <c r="D30" s="43"/>
      <c r="E30" s="43"/>
      <c r="F30" s="43"/>
      <c r="G30" s="43"/>
      <c r="H30" s="43"/>
      <c r="I30" s="43"/>
      <c r="J30" s="43"/>
      <c r="K30" s="43"/>
      <c r="L30" s="43"/>
    </row>
    <row r="31" spans="1:12" x14ac:dyDescent="0.25">
      <c r="A31" s="43"/>
      <c r="B31" s="43"/>
      <c r="C31" s="43"/>
      <c r="D31" s="43"/>
      <c r="E31" s="43"/>
      <c r="F31" s="43"/>
      <c r="G31" s="43"/>
      <c r="H31" s="43"/>
      <c r="I31" s="43"/>
      <c r="J31" s="43"/>
      <c r="K31" s="43"/>
      <c r="L31" s="43"/>
    </row>
    <row r="32" spans="1:12" x14ac:dyDescent="0.25">
      <c r="A32" s="43"/>
      <c r="B32" s="43"/>
      <c r="C32" s="43"/>
      <c r="D32" s="43"/>
      <c r="E32" s="43"/>
      <c r="F32" s="43"/>
      <c r="G32" s="43"/>
      <c r="H32" s="43"/>
      <c r="I32" s="43"/>
      <c r="J32" s="43"/>
      <c r="K32" s="43"/>
      <c r="L32" s="43"/>
    </row>
    <row r="33" spans="1:12" x14ac:dyDescent="0.25">
      <c r="A33" s="43"/>
      <c r="B33" s="43"/>
      <c r="C33" s="43"/>
      <c r="D33" s="43"/>
      <c r="E33" s="43"/>
      <c r="F33" s="43"/>
      <c r="G33" s="43"/>
      <c r="H33" s="43"/>
      <c r="I33" s="43"/>
      <c r="J33" s="43"/>
      <c r="K33" s="43"/>
      <c r="L33" s="43"/>
    </row>
    <row r="34" spans="1:12" x14ac:dyDescent="0.25">
      <c r="A34" s="43"/>
      <c r="B34" s="43"/>
      <c r="C34" s="43"/>
      <c r="D34" s="43"/>
      <c r="E34" s="43"/>
      <c r="F34" s="43"/>
      <c r="G34" s="43"/>
      <c r="H34" s="43"/>
      <c r="I34" s="43"/>
      <c r="J34" s="43"/>
      <c r="K34" s="43"/>
      <c r="L34" s="43"/>
    </row>
    <row r="35" spans="1:12" x14ac:dyDescent="0.25">
      <c r="A35" s="43"/>
      <c r="B35" s="43"/>
      <c r="C35" s="43"/>
      <c r="D35" s="43"/>
      <c r="E35" s="43"/>
      <c r="F35" s="43"/>
      <c r="G35" s="43"/>
      <c r="H35" s="43"/>
      <c r="I35" s="43"/>
      <c r="J35" s="43"/>
      <c r="K35" s="43"/>
      <c r="L35" s="43"/>
    </row>
    <row r="36" spans="1:12" x14ac:dyDescent="0.25">
      <c r="A36" s="43"/>
      <c r="B36" s="43"/>
      <c r="C36" s="43"/>
      <c r="D36" s="43"/>
      <c r="E36" s="43"/>
      <c r="F36" s="43"/>
      <c r="G36" s="43"/>
      <c r="H36" s="43"/>
      <c r="I36" s="43"/>
      <c r="J36" s="43"/>
      <c r="K36" s="43"/>
      <c r="L36" s="43"/>
    </row>
    <row r="37" spans="1:12" x14ac:dyDescent="0.25">
      <c r="A37" s="43"/>
      <c r="B37" s="43"/>
      <c r="C37" s="43"/>
      <c r="D37" s="43"/>
      <c r="E37" s="43"/>
      <c r="F37" s="43"/>
      <c r="G37" s="43"/>
      <c r="H37" s="43"/>
      <c r="I37" s="43"/>
      <c r="J37" s="43"/>
      <c r="K37" s="43"/>
      <c r="L37" s="43"/>
    </row>
    <row r="38" spans="1:12" x14ac:dyDescent="0.25">
      <c r="A38" s="43"/>
      <c r="B38" s="43"/>
      <c r="C38" s="43"/>
      <c r="D38" s="43"/>
      <c r="E38" s="43"/>
      <c r="F38" s="43"/>
      <c r="G38" s="43"/>
      <c r="H38" s="43"/>
      <c r="I38" s="43"/>
      <c r="J38" s="43"/>
      <c r="K38" s="43"/>
      <c r="L38" s="43"/>
    </row>
    <row r="39" spans="1:12" x14ac:dyDescent="0.25">
      <c r="A39" s="43"/>
      <c r="B39" s="43"/>
      <c r="C39" s="43"/>
      <c r="D39" s="43"/>
      <c r="E39" s="43"/>
      <c r="F39" s="43"/>
      <c r="G39" s="43"/>
      <c r="H39" s="43"/>
      <c r="I39" s="43"/>
      <c r="J39" s="43"/>
      <c r="K39" s="43"/>
      <c r="L39" s="43"/>
    </row>
    <row r="40" spans="1:12" x14ac:dyDescent="0.25">
      <c r="A40" s="43"/>
      <c r="B40" s="43"/>
      <c r="C40" s="43"/>
      <c r="D40" s="43"/>
      <c r="E40" s="43"/>
      <c r="F40" s="43"/>
      <c r="G40" s="43"/>
      <c r="H40" s="43"/>
      <c r="I40" s="43"/>
      <c r="J40" s="43"/>
      <c r="K40" s="43"/>
      <c r="L40" s="43"/>
    </row>
    <row r="41" spans="1:12" x14ac:dyDescent="0.25">
      <c r="A41" s="43"/>
      <c r="B41" s="43"/>
      <c r="C41" s="43"/>
      <c r="D41" s="43"/>
      <c r="E41" s="43"/>
      <c r="F41" s="43"/>
      <c r="G41" s="43"/>
      <c r="H41" s="43"/>
      <c r="I41" s="43"/>
      <c r="J41" s="43"/>
      <c r="K41" s="43"/>
      <c r="L41" s="43"/>
    </row>
    <row r="42" spans="1:12" x14ac:dyDescent="0.25">
      <c r="A42" s="43"/>
      <c r="B42" s="43"/>
      <c r="C42" s="43"/>
      <c r="D42" s="43"/>
      <c r="E42" s="43"/>
      <c r="F42" s="43"/>
      <c r="G42" s="43"/>
      <c r="H42" s="43"/>
      <c r="I42" s="43"/>
      <c r="J42" s="43"/>
      <c r="K42" s="43"/>
      <c r="L42" s="43"/>
    </row>
    <row r="43" spans="1:12" x14ac:dyDescent="0.25">
      <c r="A43" s="43"/>
      <c r="B43" s="43"/>
      <c r="C43" s="43"/>
      <c r="D43" s="43"/>
      <c r="E43" s="43"/>
      <c r="F43" s="43"/>
      <c r="G43" s="43"/>
      <c r="H43" s="43"/>
      <c r="I43" s="43"/>
      <c r="J43" s="43"/>
      <c r="K43" s="43"/>
      <c r="L43" s="43"/>
    </row>
    <row r="44" spans="1:12" x14ac:dyDescent="0.25">
      <c r="A44" s="43"/>
      <c r="B44" s="43"/>
      <c r="C44" s="43"/>
      <c r="D44" s="43"/>
      <c r="E44" s="43"/>
      <c r="F44" s="43"/>
      <c r="G44" s="43"/>
      <c r="H44" s="43"/>
      <c r="I44" s="43"/>
      <c r="J44" s="43"/>
      <c r="K44" s="43"/>
      <c r="L44" s="43"/>
    </row>
    <row r="45" spans="1:12" x14ac:dyDescent="0.25">
      <c r="A45" s="43"/>
      <c r="B45" s="43"/>
      <c r="C45" s="43"/>
      <c r="D45" s="43"/>
      <c r="E45" s="43"/>
      <c r="F45" s="43"/>
      <c r="G45" s="43"/>
      <c r="H45" s="43"/>
      <c r="I45" s="43"/>
      <c r="J45" s="43"/>
      <c r="K45" s="43"/>
      <c r="L45" s="43"/>
    </row>
  </sheetData>
  <sheetProtection algorithmName="SHA-512" hashValue="q7F1r8zNQdfqG3ORiMd2TPcCx3NDOrV1CLrfZoWfyRV25TAGQ3fSgH3koxf332TCvr2NRhhDx34Mbh4gAjXcAw==" saltValue="N/vOG4+523IJgTd5HWQ+iA==" spinCount="100000" sheet="1" objects="1" scenarios="1" autoFilter="0" pivotTables="0"/>
  <mergeCells count="12">
    <mergeCell ref="D3:F3"/>
    <mergeCell ref="A13:C13"/>
    <mergeCell ref="B14:C14"/>
    <mergeCell ref="B15:C15"/>
    <mergeCell ref="B16:C16"/>
    <mergeCell ref="E7:G7"/>
    <mergeCell ref="A6:C6"/>
    <mergeCell ref="B7:C7"/>
    <mergeCell ref="B8:C8"/>
    <mergeCell ref="B9:C9"/>
    <mergeCell ref="B10:C10"/>
    <mergeCell ref="B11:C11"/>
  </mergeCells>
  <conditionalFormatting sqref="B7:C11">
    <cfRule type="dataBar" priority="2">
      <dataBar>
        <cfvo type="num" val="0"/>
        <cfvo type="formula" val="SUM($B$7:$C$11)"/>
        <color rgb="FFDEB887"/>
      </dataBar>
      <extLst>
        <ext xmlns:x14="http://schemas.microsoft.com/office/spreadsheetml/2009/9/main" uri="{B025F937-C7B1-47D3-B67F-A62EFF666E3E}">
          <x14:id>{AF6C87DA-2E41-433F-8274-34B9816F4EA5}</x14:id>
        </ext>
      </extLst>
    </cfRule>
  </conditionalFormatting>
  <conditionalFormatting sqref="B14:C16">
    <cfRule type="dataBar" priority="1">
      <dataBar>
        <cfvo type="num" val="0"/>
        <cfvo type="formula" val="SUM($B$14:$C$16)"/>
        <color rgb="FFDEB887"/>
      </dataBar>
      <extLst>
        <ext xmlns:x14="http://schemas.microsoft.com/office/spreadsheetml/2009/9/main" uri="{B025F937-C7B1-47D3-B67F-A62EFF666E3E}">
          <x14:id>{E7485CB8-4704-4E67-ADA8-0D5FDB1E1313}</x14:id>
        </ext>
      </extLst>
    </cfRule>
  </conditionalFormatting>
  <pageMargins left="0.7" right="0.7" top="0.75" bottom="0.75" header="0.3" footer="0.3"/>
  <pageSetup orientation="portrait" verticalDpi="0" r:id="rId2"/>
  <drawing r:id="rId3"/>
  <extLst>
    <ext xmlns:x14="http://schemas.microsoft.com/office/spreadsheetml/2009/9/main" uri="{78C0D931-6437-407d-A8EE-F0AAD7539E65}">
      <x14:conditionalFormattings>
        <x14:conditionalFormatting xmlns:xm="http://schemas.microsoft.com/office/excel/2006/main">
          <x14:cfRule type="dataBar" id="{AF6C87DA-2E41-433F-8274-34B9816F4EA5}">
            <x14:dataBar minLength="0" maxLength="100" gradient="0">
              <x14:cfvo type="num">
                <xm:f>0</xm:f>
              </x14:cfvo>
              <x14:cfvo type="formula">
                <xm:f>SUM($B$7:$C$11)</xm:f>
              </x14:cfvo>
              <x14:negativeFillColor rgb="FFFF0000"/>
              <x14:axisColor rgb="FF000000"/>
            </x14:dataBar>
          </x14:cfRule>
          <xm:sqref>B7:C11</xm:sqref>
        </x14:conditionalFormatting>
        <x14:conditionalFormatting xmlns:xm="http://schemas.microsoft.com/office/excel/2006/main">
          <x14:cfRule type="dataBar" id="{E7485CB8-4704-4E67-ADA8-0D5FDB1E1313}">
            <x14:dataBar minLength="0" maxLength="100" gradient="0">
              <x14:cfvo type="num">
                <xm:f>0</xm:f>
              </x14:cfvo>
              <x14:cfvo type="formula">
                <xm:f>SUM($B$14:$C$16)</xm:f>
              </x14:cfvo>
              <x14:negativeFillColor rgb="FFFF0000"/>
              <x14:axisColor rgb="FF000000"/>
            </x14:dataBar>
          </x14:cfRule>
          <xm:sqref>B14:C16</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ErrorMessage="1" promptTitle="Select a year or &quot;total&quot;" xr:uid="{D364AAE5-7950-4B90-A101-2DD2128BC7CB}">
          <x14:formula1>
            <xm:f>'Long Data'!$N$10:$N$15</xm:f>
          </x14:formula1>
          <xm:sqref>G2</xm:sqref>
        </x14:dataValidation>
        <x14:dataValidation type="list" allowBlank="1" showInputMessage="1" showErrorMessage="1" promptTitle="Select a year or &quot;total&quot;" xr:uid="{BFB91C13-DF89-4CA3-8DB7-C8308D92F603}">
          <x14:formula1>
            <xm:f>'Long Data'!$N$10:$N$15</xm:f>
          </x14:formula1>
          <xm:sqref>A2</xm:sqref>
        </x14:dataValidation>
        <x14:dataValidation type="list" allowBlank="1" showInputMessage="1" showErrorMessage="1" xr:uid="{43E428C7-A7DF-4EAB-B3F9-4F47C64747EA}">
          <x14:formula1>
            <xm:f>'Long Data'!$N$9:$N$16</xm:f>
          </x14:formula1>
          <xm:sqref>E7:G7</xm:sqref>
        </x14:dataValidation>
      </x14:dataValidations>
    </ext>
    <ext xmlns:x14="http://schemas.microsoft.com/office/spreadsheetml/2009/9/main" uri="{05C60535-1F16-4fd2-B633-F4F36F0B64E0}">
      <x14:sparklineGroups xmlns:xm="http://schemas.microsoft.com/office/excel/2006/main">
        <x14:sparklineGroup manualMax="0" manualMin="0" type="column" displayEmptyCellsAs="gap" xr2:uid="{8F0DFB8D-A375-4C07-93E0-F8BFFC444E92}">
          <x14:colorSeries rgb="FFDEB887"/>
          <x14:colorNegative rgb="FFD00000"/>
          <x14:colorAxis rgb="FF000000"/>
          <x14:colorMarkers rgb="FFD00000"/>
          <x14:colorFirst rgb="FFD00000"/>
          <x14:colorLast rgb="FFD00000"/>
          <x14:colorHigh rgb="FFD00000"/>
          <x14:colorLow rgb="FFD00000"/>
          <x14:sparklines>
            <x14:sparkline>
              <xm:f>'Evaluation Dashboard'!C7:C11</xm:f>
              <xm:sqref>B7</xm:sqref>
            </x14:sparkline>
          </x14:sparklines>
        </x14:sparklineGroup>
      </x14:sparklineGroup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Paiz</dc:creator>
  <cp:lastModifiedBy>Joshua Paiz</cp:lastModifiedBy>
  <dcterms:created xsi:type="dcterms:W3CDTF">2022-10-26T18:08:45Z</dcterms:created>
  <dcterms:modified xsi:type="dcterms:W3CDTF">2022-11-09T14:05:39Z</dcterms:modified>
</cp:coreProperties>
</file>