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imelines/timeline1.xml" ContentType="application/vnd.ms-excel.timeline+xml"/>
  <Override PartName="/xl/drawings/drawing1.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acapellaquaye/Documents/Data Analysis Portfolio/"/>
    </mc:Choice>
  </mc:AlternateContent>
  <xr:revisionPtr revIDLastSave="0" documentId="8_{27E1792B-B8A8-6F40-820B-0A2DE6ADD397}" xr6:coauthVersionLast="47" xr6:coauthVersionMax="47" xr10:uidLastSave="{00000000-0000-0000-0000-000000000000}"/>
  <bookViews>
    <workbookView xWindow="0" yWindow="500" windowWidth="28800" windowHeight="16440" activeTab="3" xr2:uid="{00000000-000D-0000-FFFF-FFFF00000000}"/>
  </bookViews>
  <sheets>
    <sheet name="Top5Customers" sheetId="20" r:id="rId1"/>
    <sheet name="salesbycountry" sheetId="19" r:id="rId2"/>
    <sheet name="totalsbymonth" sheetId="18"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7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M5" i="17"/>
  <c r="M33" i="17"/>
  <c r="M185" i="17"/>
  <c r="M225" i="17"/>
  <c r="M249" i="17"/>
  <c r="M328" i="17"/>
  <c r="M337" i="17"/>
  <c r="M377" i="17"/>
  <c r="M392" i="17"/>
  <c r="M400" i="17"/>
  <c r="M401" i="17"/>
  <c r="L3" i="17"/>
  <c r="M3" i="17" s="1"/>
  <c r="L4" i="17"/>
  <c r="M4" i="17" s="1"/>
  <c r="L5" i="17"/>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L329" i="17"/>
  <c r="M329" i="17" s="1"/>
  <c r="L330" i="17"/>
  <c r="M330" i="17" s="1"/>
  <c r="L331" i="17"/>
  <c r="M331" i="17" s="1"/>
  <c r="L332" i="17"/>
  <c r="M332" i="17" s="1"/>
  <c r="L333" i="17"/>
  <c r="M333" i="17" s="1"/>
  <c r="L334" i="17"/>
  <c r="M334" i="17" s="1"/>
  <c r="L335" i="17"/>
  <c r="M335" i="17" s="1"/>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M393" i="17" s="1"/>
  <c r="L394" i="17"/>
  <c r="M394" i="17" s="1"/>
  <c r="L395" i="17"/>
  <c r="M395" i="17" s="1"/>
  <c r="L396" i="17"/>
  <c r="M396" i="17" s="1"/>
  <c r="L397" i="17"/>
  <c r="M397" i="17" s="1"/>
  <c r="L398" i="17"/>
  <c r="M398" i="17" s="1"/>
  <c r="L399" i="17"/>
  <c r="M399" i="17" s="1"/>
  <c r="L400" i="17"/>
  <c r="L401" i="17"/>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<sst xmlns="http://schemas.openxmlformats.org/spreadsheetml/2006/main" count="11129" uniqueCount="6221">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</sst>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7" formatCode="dd/mmm/yyyy"/>
  </numFmts>
  <fonts count="3" x14ac:knownFonts="1">
    <font>
      <sz val="11"/>
      <color theme="1"/>
      <name val="Calibri"/>
      <family val="2"/>
      <scheme val="minor"/>
    </font>
    <font>
      <sz val="11"/>
      <color indexed="8"/>
      <name val="Calibri"/>
      <family val="2"/>
    </font>
    <font>
      <b/>
      <sz val="36"/>
      <color theme="0"/>
      <name val="Calibri (Body)"/>
    </font>
  </fonts>
  <fills count="4">
    <fill>
      <patternFill patternType="none"/>
    </fill>
    <fill>
      <patternFill patternType="gray125"/>
    </fill>
    <fill>
      <patternFill patternType="solid">
        <fgColor theme="5"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4" fontId="1" fillId="0" borderId="0" xfId="0" applyNumberFormat="1" applyFont="1" applyAlignment="1">
      <alignment vertical="center"/>
    </xf>
    <xf numFmtId="0" fontId="0" fillId="0" borderId="0" xfId="0" pivotButton="1"/>
    <xf numFmtId="167" fontId="1" fillId="0" borderId="0" xfId="0" applyNumberFormat="1" applyFont="1" applyAlignment="1">
      <alignment vertical="center"/>
    </xf>
    <xf numFmtId="167" fontId="0" fillId="0" borderId="0" xfId="0" applyNumberFormat="1"/>
    <xf numFmtId="14" fontId="0" fillId="0" borderId="0" xfId="0" applyNumberFormat="1"/>
    <xf numFmtId="0" fontId="0" fillId="0" borderId="0" xfId="0" applyNumberFormat="1"/>
    <xf numFmtId="0" fontId="0" fillId="2" borderId="0" xfId="0" applyFill="1" applyAlignment="1">
      <alignment horizontal="center"/>
    </xf>
    <xf numFmtId="0" fontId="2" fillId="2" borderId="0" xfId="0" applyFont="1" applyFill="1" applyAlignment="1">
      <alignment horizontal="center"/>
    </xf>
    <xf numFmtId="0" fontId="0" fillId="3" borderId="0" xfId="0" applyFill="1"/>
  </cellXfs>
  <cellStyles count="1">
    <cellStyle name="Normal" xfId="0" builtinId="0"/>
  </cellStyles>
  <dxfs count="10">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[coffeeOrdersData.xlsx]totalsbymonth!PivotTable1</c:name>
    <c:fmtId val="8"/>
  </c:pivotSource>
  <c:chart>
    <c:title>
      <c:tx>
        <c:rich>
          <a:bodyPr rot="0" spcFirstLastPara="1" vertOverflow="ellipsis" vert="horz" wrap="square" anchor="ctr" anchorCtr="1"/>
          <a:lstStyle/>
          <a:p>
            <a:pPr>
              <a:defRPr sz="1440" b="0" i="0" u="none" strike="noStrike" kern="1200" spc="0" baseline="0">
                <a:solidFill>
                  <a:schemeClr val="accent2">
                    <a:lumMod val="75000"/>
                  </a:schemeClr>
                </a:solidFill>
                <a:latin typeface="+mn-lt"/>
                <a:ea typeface="+mn-ea"/>
                <a:cs typeface="+mn-cs"/>
              </a:defRPr>
            </a:pPr>
            <a:r>
              <a:rPr lang="en-GB"/>
              <a:t>Sales Over Time</a:t>
            </a:r>
          </a:p>
        </c:rich>
      </c:tx>
      <c:layout>
        <c:manualLayout>
          <c:xMode val="edge"/>
          <c:yMode val="edge"/>
          <c:x val="0.38436363636363635"/>
          <c:y val="8.3732057416267949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accent2">
                  <a:lumMod val="75000"/>
                </a:schemeClr>
              </a:solidFill>
              <a:latin typeface="+mn-lt"/>
              <a:ea typeface="+mn-ea"/>
              <a:cs typeface="+mn-cs"/>
            </a:defRPr>
          </a:pPr>
          <a:endParaRPr lang="en-GH"/>
        </a:p>
      </c:txPr>
    </c:title>
    <c:autoTitleDeleted val="0"/>
    <c:pivotFmts>
      <c:pivotFmt>
        <c:idx val="0"/>
        <c:spPr>
          <a:solidFill>
            <a:schemeClr val="accent1"/>
          </a:solidFill>
          <a:ln w="412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412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08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381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5080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3810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412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8131710808877"/>
          <c:y val="6.5970123949817272E-2"/>
          <c:w val="0.77210493331190744"/>
          <c:h val="0.80536697731139251"/>
        </c:manualLayout>
      </c:layout>
      <c:lineChart>
        <c:grouping val="stacked"/>
        <c:varyColors val="0"/>
        <c:ser>
          <c:idx val="0"/>
          <c:order val="0"/>
          <c:tx>
            <c:strRef>
              <c:f>totalsbymonth!$C$3:$C$4</c:f>
              <c:strCache>
                <c:ptCount val="1"/>
                <c:pt idx="0">
                  <c:v>Arabica</c:v>
                </c:pt>
              </c:strCache>
            </c:strRef>
          </c:tx>
          <c:spPr>
            <a:ln w="41275" cap="rnd">
              <a:solidFill>
                <a:schemeClr val="accent1"/>
              </a:solidFill>
              <a:round/>
            </a:ln>
            <a:effectLst/>
          </c:spPr>
          <c:marker>
            <c:symbol val="none"/>
          </c:marker>
          <c:cat>
            <c:multiLvlStrRef>
              <c:f>totalsbymonth!$A$5:$B$48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totalsbymonth!$C$5:$C$48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837-7245-827E-4A56DC2131B2}"/>
            </c:ext>
          </c:extLst>
        </c:ser>
        <c:ser>
          <c:idx val="1"/>
          <c:order val="1"/>
          <c:tx>
            <c:strRef>
              <c:f>totalsbymonth!$D$3:$D$4</c:f>
              <c:strCache>
                <c:ptCount val="1"/>
                <c:pt idx="0">
                  <c:v>Excelsa</c:v>
                </c:pt>
              </c:strCache>
            </c:strRef>
          </c:tx>
          <c:spPr>
            <a:ln w="50800" cap="rnd">
              <a:solidFill>
                <a:schemeClr val="accent6">
                  <a:lumMod val="75000"/>
                </a:schemeClr>
              </a:solidFill>
              <a:round/>
            </a:ln>
            <a:effectLst/>
          </c:spPr>
          <c:marker>
            <c:symbol val="none"/>
          </c:marker>
          <c:cat>
            <c:multiLvlStrRef>
              <c:f>totalsbymonth!$A$5:$B$48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totalsbymonth!$D$5:$D$48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837-7245-827E-4A56DC2131B2}"/>
            </c:ext>
          </c:extLst>
        </c:ser>
        <c:ser>
          <c:idx val="2"/>
          <c:order val="2"/>
          <c:tx>
            <c:strRef>
              <c:f>totalsbymonth!$E$3:$E$4</c:f>
              <c:strCache>
                <c:ptCount val="1"/>
                <c:pt idx="0">
                  <c:v>Liberica</c:v>
                </c:pt>
              </c:strCache>
            </c:strRef>
          </c:tx>
          <c:spPr>
            <a:ln w="38100" cap="rnd">
              <a:solidFill>
                <a:srgbClr val="7030A0"/>
              </a:solidFill>
              <a:round/>
            </a:ln>
            <a:effectLst/>
          </c:spPr>
          <c:marker>
            <c:symbol val="none"/>
          </c:marker>
          <c:cat>
            <c:multiLvlStrRef>
              <c:f>totalsbymonth!$A$5:$B$48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totalsbymonth!$E$5:$E$48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837-7245-827E-4A56DC2131B2}"/>
            </c:ext>
          </c:extLst>
        </c:ser>
        <c:ser>
          <c:idx val="3"/>
          <c:order val="3"/>
          <c:tx>
            <c:strRef>
              <c:f>totalsbymonth!$F$3:$F$4</c:f>
              <c:strCache>
                <c:ptCount val="1"/>
                <c:pt idx="0">
                  <c:v>Robusta</c:v>
                </c:pt>
              </c:strCache>
            </c:strRef>
          </c:tx>
          <c:spPr>
            <a:ln w="41275" cap="rnd">
              <a:solidFill>
                <a:schemeClr val="accent4"/>
              </a:solidFill>
              <a:round/>
            </a:ln>
            <a:effectLst/>
          </c:spPr>
          <c:marker>
            <c:symbol val="none"/>
          </c:marker>
          <c:cat>
            <c:multiLvlStrRef>
              <c:f>totalsbymonth!$A$5:$B$48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totalsbymonth!$F$5:$F$48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837-7245-827E-4A56DC2131B2}"/>
            </c:ext>
          </c:extLst>
        </c:ser>
        <c:dLbls>
          <c:showLegendKey val="0"/>
          <c:showVal val="0"/>
          <c:showCatName val="0"/>
          <c:showSerName val="0"/>
          <c:showPercent val="0"/>
          <c:showBubbleSize val="0"/>
        </c:dLbls>
        <c:smooth val="0"/>
        <c:axId val="440281728"/>
        <c:axId val="440126944"/>
      </c:lineChart>
      <c:catAx>
        <c:axId val="4402817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r>
                  <a:rPr lang="en-GB"/>
                  <a:t>years/months</a:t>
                </a:r>
              </a:p>
            </c:rich>
          </c:tx>
          <c:layout>
            <c:manualLayout>
              <c:xMode val="edge"/>
              <c:yMode val="edge"/>
              <c:x val="0.86625654974946309"/>
              <c:y val="0.9505980861244021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crossAx val="440126944"/>
        <c:crosses val="autoZero"/>
        <c:auto val="1"/>
        <c:lblAlgn val="ctr"/>
        <c:lblOffset val="100"/>
        <c:noMultiLvlLbl val="0"/>
      </c:catAx>
      <c:valAx>
        <c:axId val="44012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crossAx val="440281728"/>
        <c:crosses val="autoZero"/>
        <c:crossBetween val="between"/>
      </c:valAx>
      <c:spPr>
        <a:solidFill>
          <a:schemeClr val="accent2">
            <a:lumMod val="20000"/>
            <a:lumOff val="80000"/>
          </a:schemeClr>
        </a:solidFill>
        <a:ln>
          <a:solidFill>
            <a:schemeClr val="bg1"/>
          </a:solidFill>
        </a:ln>
        <a:effectLst>
          <a:outerShdw blurRad="50800" dist="38100" dir="2700000" algn="tl"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200">
          <a:solidFill>
            <a:schemeClr val="accent2">
              <a:lumMod val="7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11"/>
  </c:pivotSource>
  <c:chart>
    <c:title>
      <c:tx>
        <c:rich>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endParaRPr lang="en-GH"/>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Ireland</c:v>
                </c:pt>
                <c:pt idx="1">
                  <c:v>United Kingdom</c:v>
                </c:pt>
                <c:pt idx="2">
                  <c:v>United States</c:v>
                </c:pt>
              </c:strCache>
            </c:strRef>
          </c:cat>
          <c:val>
            <c:numRef>
              <c:f>salesbycountry!$B$4:$B$6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FA93-224D-9E40-7ABA6CFD3290}"/>
            </c:ext>
          </c:extLst>
        </c:ser>
        <c:dLbls>
          <c:dLblPos val="outEnd"/>
          <c:showLegendKey val="0"/>
          <c:showVal val="1"/>
          <c:showCatName val="0"/>
          <c:showSerName val="0"/>
          <c:showPercent val="0"/>
          <c:showBubbleSize val="0"/>
        </c:dLbls>
        <c:gapWidth val="219"/>
        <c:axId val="7857839"/>
        <c:axId val="7680959"/>
      </c:barChart>
      <c:catAx>
        <c:axId val="7857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crossAx val="7680959"/>
        <c:crosses val="autoZero"/>
        <c:auto val="1"/>
        <c:lblAlgn val="ctr"/>
        <c:lblOffset val="100"/>
        <c:noMultiLvlLbl val="0"/>
      </c:catAx>
      <c:valAx>
        <c:axId val="7680959"/>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crossAx val="785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chemeClr val="accent2">
              <a:lumMod val="7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12"/>
  </c:pivotSource>
  <c:chart>
    <c:title>
      <c:tx>
        <c:rich>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75000"/>
                </a:schemeClr>
              </a:solidFill>
              <a:latin typeface="+mn-lt"/>
              <a:ea typeface="+mn-ea"/>
              <a:cs typeface="+mn-cs"/>
            </a:defRPr>
          </a:pPr>
          <a:endParaRPr lang="en-GH"/>
        </a:p>
      </c:txPr>
    </c:title>
    <c:autoTitleDeleted val="0"/>
    <c:pivotFmts>
      <c:pivotFmt>
        <c:idx val="0"/>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5875">
              <a:solidFill>
                <a:schemeClr val="bg1"/>
              </a:solidFill>
            </a:ln>
            <a:effectLst/>
          </c:spPr>
          <c:invertIfNegative val="0"/>
          <c:cat>
            <c:strRef>
              <c:f>Top5Customers!$A$4:$A$8</c:f>
              <c:strCache>
                <c:ptCount val="5"/>
                <c:pt idx="0">
                  <c:v>Terri Farra</c:v>
                </c:pt>
                <c:pt idx="1">
                  <c:v>Nealson Cuttler</c:v>
                </c:pt>
                <c:pt idx="2">
                  <c:v>Don Flintiff</c:v>
                </c:pt>
                <c:pt idx="3">
                  <c:v>Brenn Dundredge</c:v>
                </c:pt>
                <c:pt idx="4">
                  <c:v>Allis Wilmore</c:v>
                </c:pt>
              </c:strCache>
            </c:strRef>
          </c:cat>
          <c:val>
            <c:numRef>
              <c:f>Top5Customers!$B$4:$B$8</c:f>
              <c:numCache>
                <c:formatCode>General</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E9BC-0749-B621-529B998B2E36}"/>
            </c:ext>
          </c:extLst>
        </c:ser>
        <c:dLbls>
          <c:showLegendKey val="0"/>
          <c:showVal val="0"/>
          <c:showCatName val="0"/>
          <c:showSerName val="0"/>
          <c:showPercent val="0"/>
          <c:showBubbleSize val="0"/>
        </c:dLbls>
        <c:gapWidth val="182"/>
        <c:axId val="1085824927"/>
        <c:axId val="1085827199"/>
      </c:barChart>
      <c:catAx>
        <c:axId val="108582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crossAx val="1085827199"/>
        <c:crosses val="autoZero"/>
        <c:auto val="1"/>
        <c:lblAlgn val="ctr"/>
        <c:lblOffset val="100"/>
        <c:noMultiLvlLbl val="0"/>
      </c:catAx>
      <c:valAx>
        <c:axId val="1085827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crossAx val="108582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sz="1400">
          <a:solidFill>
            <a:schemeClr val="accent2">
              <a:lumMod val="7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0</xdr:colOff>
      <xdr:row>10</xdr:row>
      <xdr:rowOff>25400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9D0BAF47-F8BF-FB48-904A-795AA150D9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79400" y="901700"/>
              <a:ext cx="8255000" cy="15494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fLocksWithSheet="0"/>
  </xdr:twoCellAnchor>
  <xdr:twoCellAnchor editAs="oneCell">
    <xdr:from>
      <xdr:col>12</xdr:col>
      <xdr:colOff>0</xdr:colOff>
      <xdr:row>2</xdr:row>
      <xdr:rowOff>0</xdr:rowOff>
    </xdr:from>
    <xdr:to>
      <xdr:col>16</xdr:col>
      <xdr:colOff>12700</xdr:colOff>
      <xdr:row>5</xdr:row>
      <xdr:rowOff>50800</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14A39B67-6B8A-5D4A-8AFC-0655FE37B33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99500" y="901700"/>
              <a:ext cx="3314700" cy="622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139700</xdr:colOff>
      <xdr:row>5</xdr:row>
      <xdr:rowOff>139701</xdr:rowOff>
    </xdr:from>
    <xdr:to>
      <xdr:col>16</xdr:col>
      <xdr:colOff>12700</xdr:colOff>
      <xdr:row>10</xdr:row>
      <xdr:rowOff>38101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6707986-B217-574B-9B33-BA016ACBF6B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74100" y="1612901"/>
              <a:ext cx="33401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10</xdr:row>
      <xdr:rowOff>38100</xdr:rowOff>
    </xdr:from>
    <xdr:to>
      <xdr:col>9</xdr:col>
      <xdr:colOff>381000</xdr:colOff>
      <xdr:row>38</xdr:row>
      <xdr:rowOff>12700</xdr:rowOff>
    </xdr:to>
    <xdr:graphicFrame macro="">
      <xdr:nvGraphicFramePr>
        <xdr:cNvPr id="5" name="Chart 4">
          <a:extLst>
            <a:ext uri="{FF2B5EF4-FFF2-40B4-BE49-F238E27FC236}">
              <a16:creationId xmlns:a16="http://schemas.microsoft.com/office/drawing/2014/main" id="{E2185101-D280-E24C-A44C-5D9B84B30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10</xdr:row>
      <xdr:rowOff>38100</xdr:rowOff>
    </xdr:from>
    <xdr:to>
      <xdr:col>15</xdr:col>
      <xdr:colOff>762000</xdr:colOff>
      <xdr:row>22</xdr:row>
      <xdr:rowOff>88900</xdr:rowOff>
    </xdr:to>
    <xdr:graphicFrame macro="">
      <xdr:nvGraphicFramePr>
        <xdr:cNvPr id="6" name="Chart 5">
          <a:extLst>
            <a:ext uri="{FF2B5EF4-FFF2-40B4-BE49-F238E27FC236}">
              <a16:creationId xmlns:a16="http://schemas.microsoft.com/office/drawing/2014/main" id="{C5B0B7AF-FE68-E246-A583-E850A9CA0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482600</xdr:colOff>
      <xdr:row>22</xdr:row>
      <xdr:rowOff>165100</xdr:rowOff>
    </xdr:from>
    <xdr:to>
      <xdr:col>15</xdr:col>
      <xdr:colOff>800100</xdr:colOff>
      <xdr:row>38</xdr:row>
      <xdr:rowOff>25400</xdr:rowOff>
    </xdr:to>
    <xdr:graphicFrame macro="">
      <xdr:nvGraphicFramePr>
        <xdr:cNvPr id="7" name="Chart 6">
          <a:extLst>
            <a:ext uri="{FF2B5EF4-FFF2-40B4-BE49-F238E27FC236}">
              <a16:creationId xmlns:a16="http://schemas.microsoft.com/office/drawing/2014/main" id="{8B152433-A8C7-8B49-BF7E-EEF746A07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9.724041782407" createdVersion="8" refreshedVersion="8" minRefreshableVersion="3" recordCount="1000" xr:uid="{10071B72-391D-2D4E-AD47-C696D0E18C7B}">
  <cacheSource type="worksheet">
    <worksheetSource ref="A1:O1001" sheet="orders"/>
  </cacheSource>
  <cacheFields count="16">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58876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r>
  <r>
    <s v="QEV-37451-860"/>
    <x v="0"/>
    <s v="17670-51384-MA"/>
    <s v="E-M-0.5"/>
    <n v="5"/>
    <x v="0"/>
    <s v="aallner0@lulu.com"/>
    <x v="0"/>
    <s v="Exc"/>
    <s v="M"/>
    <x v="1"/>
    <n v="8.25"/>
    <n v="41.25"/>
    <x v="1"/>
    <x v="0"/>
  </r>
  <r>
    <s v="FAA-43335-268"/>
    <x v="1"/>
    <s v="21125-22134-PX"/>
    <s v="A-L-1"/>
    <n v="1"/>
    <x v="1"/>
    <s v="jredholes2@tmall.com"/>
    <x v="0"/>
    <s v="Ara"/>
    <s v="L"/>
    <x v="0"/>
    <n v="12.95"/>
    <n v="12.95"/>
    <x v="2"/>
    <x v="1"/>
  </r>
  <r>
    <s v="KAC-83089-793"/>
    <x v="2"/>
    <s v="23806-46781-OU"/>
    <s v="E-M-1"/>
    <n v="2"/>
    <x v="2"/>
    <s v=""/>
    <x v="1"/>
    <s v="Exc"/>
    <s v="M"/>
    <x v="0"/>
    <n v="13.75"/>
    <n v="27.5"/>
    <x v="1"/>
    <x v="0"/>
  </r>
  <r>
    <s v="KAC-83089-793"/>
    <x v="2"/>
    <s v="23806-46781-OU"/>
    <s v="R-L-2.5"/>
    <n v="2"/>
    <x v="2"/>
    <s v=""/>
    <x v="1"/>
    <s v="Rob"/>
    <s v="L"/>
    <x v="2"/>
    <n v="27.484999999999996"/>
    <n v="54.969999999999992"/>
    <x v="0"/>
    <x v="1"/>
  </r>
  <r>
    <s v="CVP-18956-553"/>
    <x v="3"/>
    <s v="86561-91660-RB"/>
    <s v="L-D-1"/>
    <n v="3"/>
    <x v="3"/>
    <s v=""/>
    <x v="0"/>
    <s v="Lib"/>
    <s v="D"/>
    <x v="0"/>
    <n v="12.95"/>
    <n v="38.849999999999994"/>
    <x v="3"/>
    <x v="2"/>
  </r>
  <r>
    <s v="IPP-31994-879"/>
    <x v="4"/>
    <s v="65223-29612-CB"/>
    <s v="E-D-0.5"/>
    <n v="3"/>
    <x v="4"/>
    <s v="slobe6@nifty.com"/>
    <x v="0"/>
    <s v="Exc"/>
    <s v="D"/>
    <x v="1"/>
    <n v="7.29"/>
    <n v="21.87"/>
    <x v="1"/>
    <x v="2"/>
  </r>
  <r>
    <s v="SNZ-65340-705"/>
    <x v="5"/>
    <s v="21134-81676-FR"/>
    <s v="L-L-0.2"/>
    <n v="1"/>
    <x v="5"/>
    <s v=""/>
    <x v="1"/>
    <s v="Lib"/>
    <s v="L"/>
    <x v="3"/>
    <n v="4.7549999999999999"/>
    <n v="4.7549999999999999"/>
    <x v="3"/>
    <x v="1"/>
  </r>
  <r>
    <s v="EZT-46571-659"/>
    <x v="6"/>
    <s v="03396-68805-ZC"/>
    <s v="R-M-0.5"/>
    <n v="3"/>
    <x v="6"/>
    <s v="gpetracci8@livejournal.com"/>
    <x v="0"/>
    <s v="Rob"/>
    <s v="M"/>
    <x v="1"/>
    <n v="5.97"/>
    <n v="17.91"/>
    <x v="0"/>
    <x v="0"/>
  </r>
  <r>
    <s v="NWQ-70061-912"/>
    <x v="0"/>
    <s v="61021-27840-ZN"/>
    <s v="R-M-0.5"/>
    <n v="1"/>
    <x v="7"/>
    <s v="rraven9@ed.gov"/>
    <x v="0"/>
    <s v="Rob"/>
    <s v="M"/>
    <x v="1"/>
    <n v="5.97"/>
    <n v="5.97"/>
    <x v="0"/>
    <x v="0"/>
  </r>
  <r>
    <s v="BKK-47233-845"/>
    <x v="7"/>
    <s v="76239-90137-UQ"/>
    <s v="A-D-1"/>
    <n v="4"/>
    <x v="8"/>
    <s v="fferbera@businesswire.com"/>
    <x v="0"/>
    <s v="Ara"/>
    <s v="D"/>
    <x v="0"/>
    <n v="9.9499999999999993"/>
    <n v="39.799999999999997"/>
    <x v="2"/>
    <x v="2"/>
  </r>
  <r>
    <s v="VQR-01002-970"/>
    <x v="8"/>
    <s v="49315-21985-BB"/>
    <s v="E-L-2.5"/>
    <n v="5"/>
    <x v="9"/>
    <s v="dphizackerlyb@utexas.edu"/>
    <x v="0"/>
    <s v="Exc"/>
    <s v="L"/>
    <x v="2"/>
    <n v="34.154999999999994"/>
    <n v="170.77499999999998"/>
    <x v="1"/>
    <x v="1"/>
  </r>
  <r>
    <s v="SZW-48378-399"/>
    <x v="9"/>
    <s v="34136-36674-OM"/>
    <s v="R-M-1"/>
    <n v="5"/>
    <x v="10"/>
    <s v="rscholarc@nyu.edu"/>
    <x v="0"/>
    <s v="Rob"/>
    <s v="M"/>
    <x v="0"/>
    <n v="9.9499999999999993"/>
    <n v="49.75"/>
    <x v="0"/>
    <x v="0"/>
  </r>
  <r>
    <s v="ITA-87418-783"/>
    <x v="10"/>
    <s v="39396-12890-PE"/>
    <s v="R-D-2.5"/>
    <n v="2"/>
    <x v="11"/>
    <s v="tvanyutind@wix.com"/>
    <x v="0"/>
    <s v="Rob"/>
    <s v="D"/>
    <x v="2"/>
    <n v="20.584999999999997"/>
    <n v="41.169999999999995"/>
    <x v="0"/>
    <x v="2"/>
  </r>
  <r>
    <s v="GNZ-46006-527"/>
    <x v="11"/>
    <s v="95875-73336-RG"/>
    <s v="L-D-0.2"/>
    <n v="3"/>
    <x v="12"/>
    <s v="ptrobee@wunderground.com"/>
    <x v="0"/>
    <s v="Lib"/>
    <s v="D"/>
    <x v="3"/>
    <n v="3.8849999999999998"/>
    <n v="11.654999999999999"/>
    <x v="3"/>
    <x v="2"/>
  </r>
  <r>
    <s v="FYQ-78248-319"/>
    <x v="12"/>
    <s v="25473-43727-BY"/>
    <s v="R-M-2.5"/>
    <n v="5"/>
    <x v="13"/>
    <s v="loscroftf@ebay.co.uk"/>
    <x v="0"/>
    <s v="Rob"/>
    <s v="M"/>
    <x v="2"/>
    <n v="22.884999999999998"/>
    <n v="114.42499999999998"/>
    <x v="0"/>
    <x v="0"/>
  </r>
  <r>
    <s v="VAU-44387-624"/>
    <x v="13"/>
    <s v="99643-51048-IQ"/>
    <s v="A-M-0.2"/>
    <n v="6"/>
    <x v="14"/>
    <s v="malabasterg@hexun.com"/>
    <x v="0"/>
    <s v="Ara"/>
    <s v="M"/>
    <x v="3"/>
    <n v="3.375"/>
    <n v="20.25"/>
    <x v="2"/>
    <x v="0"/>
  </r>
  <r>
    <s v="RDW-33155-159"/>
    <x v="14"/>
    <s v="62173-15287-CU"/>
    <s v="A-L-1"/>
    <n v="6"/>
    <x v="15"/>
    <s v="rbroxuph@jimdo.com"/>
    <x v="0"/>
    <s v="Ara"/>
    <s v="L"/>
    <x v="0"/>
    <n v="12.95"/>
    <n v="77.699999999999989"/>
    <x v="2"/>
    <x v="1"/>
  </r>
  <r>
    <s v="TDZ-59011-211"/>
    <x v="15"/>
    <s v="57611-05522-ST"/>
    <s v="R-D-2.5"/>
    <n v="4"/>
    <x v="16"/>
    <s v="predfordi@ow.ly"/>
    <x v="1"/>
    <s v="Rob"/>
    <s v="D"/>
    <x v="2"/>
    <n v="20.584999999999997"/>
    <n v="82.339999999999989"/>
    <x v="0"/>
    <x v="2"/>
  </r>
  <r>
    <s v="IDU-25793-399"/>
    <x v="16"/>
    <s v="76664-37050-DT"/>
    <s v="A-M-0.2"/>
    <n v="5"/>
    <x v="17"/>
    <s v="acorradinoj@harvard.edu"/>
    <x v="0"/>
    <s v="Ara"/>
    <s v="M"/>
    <x v="3"/>
    <n v="3.375"/>
    <n v="16.875"/>
    <x v="2"/>
    <x v="0"/>
  </r>
  <r>
    <s v="IDU-25793-399"/>
    <x v="16"/>
    <s v="76664-37050-DT"/>
    <s v="E-D-0.2"/>
    <n v="4"/>
    <x v="17"/>
    <s v="acorradinoj@harvard.edu"/>
    <x v="0"/>
    <s v="Exc"/>
    <s v="D"/>
    <x v="3"/>
    <n v="3.645"/>
    <n v="14.58"/>
    <x v="1"/>
    <x v="2"/>
  </r>
  <r>
    <s v="NUO-20013-488"/>
    <x v="16"/>
    <s v="03090-88267-BQ"/>
    <s v="A-D-0.2"/>
    <n v="6"/>
    <x v="18"/>
    <s v="adavidowskyl@netvibes.com"/>
    <x v="0"/>
    <s v="Ara"/>
    <s v="D"/>
    <x v="3"/>
    <n v="2.9849999999999999"/>
    <n v="17.91"/>
    <x v="2"/>
    <x v="2"/>
  </r>
  <r>
    <s v="UQU-65630-479"/>
    <x v="17"/>
    <s v="37651-47492-NC"/>
    <s v="R-M-2.5"/>
    <n v="4"/>
    <x v="19"/>
    <s v="aantukm@kickstarter.com"/>
    <x v="0"/>
    <s v="Rob"/>
    <s v="M"/>
    <x v="2"/>
    <n v="22.884999999999998"/>
    <n v="91.539999999999992"/>
    <x v="0"/>
    <x v="0"/>
  </r>
  <r>
    <s v="FEO-11834-332"/>
    <x v="18"/>
    <s v="95399-57205-HI"/>
    <s v="A-D-0.2"/>
    <n v="4"/>
    <x v="20"/>
    <s v="ikleinertn@timesonline.co.uk"/>
    <x v="0"/>
    <s v="Ara"/>
    <s v="D"/>
    <x v="3"/>
    <n v="2.9849999999999999"/>
    <n v="11.94"/>
    <x v="2"/>
    <x v="2"/>
  </r>
  <r>
    <s v="TKY-71558-096"/>
    <x v="19"/>
    <s v="24010-66714-HW"/>
    <s v="A-M-1"/>
    <n v="1"/>
    <x v="21"/>
    <s v="cblofeldo@amazon.co.uk"/>
    <x v="0"/>
    <s v="Ara"/>
    <s v="M"/>
    <x v="0"/>
    <n v="11.25"/>
    <n v="11.25"/>
    <x v="2"/>
    <x v="0"/>
  </r>
  <r>
    <s v="OXY-65322-253"/>
    <x v="20"/>
    <s v="07591-92789-UA"/>
    <s v="E-M-0.2"/>
    <n v="3"/>
    <x v="22"/>
    <s v=""/>
    <x v="0"/>
    <s v="Exc"/>
    <s v="M"/>
    <x v="3"/>
    <n v="4.125"/>
    <n v="12.375"/>
    <x v="1"/>
    <x v="0"/>
  </r>
  <r>
    <s v="EVP-43500-491"/>
    <x v="21"/>
    <s v="49231-44455-IC"/>
    <s v="A-M-0.5"/>
    <n v="4"/>
    <x v="23"/>
    <s v="sshalesq@umich.edu"/>
    <x v="0"/>
    <s v="Ara"/>
    <s v="M"/>
    <x v="1"/>
    <n v="6.75"/>
    <n v="27"/>
    <x v="2"/>
    <x v="0"/>
  </r>
  <r>
    <s v="WAG-26945-689"/>
    <x v="22"/>
    <s v="50124-88608-EO"/>
    <s v="A-M-0.2"/>
    <n v="5"/>
    <x v="24"/>
    <s v="vdanneilr@mtv.com"/>
    <x v="1"/>
    <s v="Ara"/>
    <s v="M"/>
    <x v="3"/>
    <n v="3.375"/>
    <n v="16.875"/>
    <x v="2"/>
    <x v="0"/>
  </r>
  <r>
    <s v="CHE-78995-767"/>
    <x v="23"/>
    <s v="00888-74814-UZ"/>
    <s v="A-D-0.5"/>
    <n v="3"/>
    <x v="25"/>
    <s v="tnewburys@usda.gov"/>
    <x v="1"/>
    <s v="Ara"/>
    <s v="D"/>
    <x v="1"/>
    <n v="5.97"/>
    <n v="17.91"/>
    <x v="2"/>
    <x v="2"/>
  </r>
  <r>
    <s v="RYZ-14633-602"/>
    <x v="21"/>
    <s v="14158-30713-OB"/>
    <s v="A-D-1"/>
    <n v="4"/>
    <x v="26"/>
    <s v="mcalcuttt@baidu.com"/>
    <x v="1"/>
    <s v="Ara"/>
    <s v="D"/>
    <x v="0"/>
    <n v="9.9499999999999993"/>
    <n v="39.799999999999997"/>
    <x v="2"/>
    <x v="2"/>
  </r>
  <r>
    <s v="WOQ-36015-429"/>
    <x v="24"/>
    <s v="51427-89175-QJ"/>
    <s v="L-M-0.2"/>
    <n v="5"/>
    <x v="27"/>
    <s v=""/>
    <x v="0"/>
    <s v="Lib"/>
    <s v="M"/>
    <x v="3"/>
    <n v="4.3650000000000002"/>
    <n v="21.825000000000003"/>
    <x v="3"/>
    <x v="0"/>
  </r>
  <r>
    <s v="WOQ-36015-429"/>
    <x v="24"/>
    <s v="51427-89175-QJ"/>
    <s v="A-D-0.5"/>
    <n v="6"/>
    <x v="27"/>
    <s v=""/>
    <x v="0"/>
    <s v="Ara"/>
    <s v="D"/>
    <x v="1"/>
    <n v="5.97"/>
    <n v="35.82"/>
    <x v="2"/>
    <x v="2"/>
  </r>
  <r>
    <s v="WOQ-36015-429"/>
    <x v="24"/>
    <s v="51427-89175-QJ"/>
    <s v="L-M-0.5"/>
    <n v="6"/>
    <x v="27"/>
    <s v=""/>
    <x v="0"/>
    <s v="Lib"/>
    <s v="M"/>
    <x v="1"/>
    <n v="8.73"/>
    <n v="52.38"/>
    <x v="3"/>
    <x v="0"/>
  </r>
  <r>
    <s v="SCT-60553-454"/>
    <x v="25"/>
    <s v="39123-12846-YJ"/>
    <s v="L-L-0.2"/>
    <n v="5"/>
    <x v="28"/>
    <s v="ggatheralx@123-reg.co.uk"/>
    <x v="0"/>
    <s v="Lib"/>
    <s v="L"/>
    <x v="3"/>
    <n v="4.7549999999999999"/>
    <n v="23.774999999999999"/>
    <x v="3"/>
    <x v="1"/>
  </r>
  <r>
    <s v="GFK-52063-244"/>
    <x v="26"/>
    <s v="44981-99666-XB"/>
    <s v="L-L-0.5"/>
    <n v="6"/>
    <x v="29"/>
    <s v="uwelberryy@ebay.co.uk"/>
    <x v="2"/>
    <s v="Lib"/>
    <s v="L"/>
    <x v="1"/>
    <n v="9.51"/>
    <n v="57.06"/>
    <x v="3"/>
    <x v="1"/>
  </r>
  <r>
    <s v="AMM-79521-378"/>
    <x v="27"/>
    <s v="24825-51803-CQ"/>
    <s v="A-D-0.5"/>
    <n v="6"/>
    <x v="30"/>
    <s v="feilhartz@who.int"/>
    <x v="0"/>
    <s v="Ara"/>
    <s v="D"/>
    <x v="1"/>
    <n v="5.97"/>
    <n v="35.82"/>
    <x v="2"/>
    <x v="2"/>
  </r>
  <r>
    <s v="QUQ-90580-772"/>
    <x v="28"/>
    <s v="77634-13918-GJ"/>
    <s v="L-M-0.2"/>
    <n v="2"/>
    <x v="31"/>
    <s v="zponting10@altervista.org"/>
    <x v="0"/>
    <s v="Lib"/>
    <s v="M"/>
    <x v="3"/>
    <n v="4.3650000000000002"/>
    <n v="8.73"/>
    <x v="3"/>
    <x v="0"/>
  </r>
  <r>
    <s v="LGD-24408-274"/>
    <x v="29"/>
    <s v="13694-25001-LX"/>
    <s v="L-L-0.5"/>
    <n v="3"/>
    <x v="32"/>
    <s v="sstrase11@booking.com"/>
    <x v="0"/>
    <s v="Lib"/>
    <s v="L"/>
    <x v="1"/>
    <n v="9.51"/>
    <n v="28.53"/>
    <x v="3"/>
    <x v="1"/>
  </r>
  <r>
    <s v="HCT-95608-959"/>
    <x v="30"/>
    <s v="08523-01791-TI"/>
    <s v="R-M-2.5"/>
    <n v="5"/>
    <x v="33"/>
    <s v="dde12@unesco.org"/>
    <x v="0"/>
    <s v="Rob"/>
    <s v="M"/>
    <x v="2"/>
    <n v="22.884999999999998"/>
    <n v="114.42499999999998"/>
    <x v="0"/>
    <x v="0"/>
  </r>
  <r>
    <s v="OFX-99147-470"/>
    <x v="31"/>
    <s v="49860-68865-AB"/>
    <s v="R-M-1"/>
    <n v="6"/>
    <x v="34"/>
    <s v=""/>
    <x v="0"/>
    <s v="Rob"/>
    <s v="M"/>
    <x v="0"/>
    <n v="9.9499999999999993"/>
    <n v="59.699999999999996"/>
    <x v="0"/>
    <x v="0"/>
  </r>
  <r>
    <s v="LUO-37559-016"/>
    <x v="32"/>
    <s v="21240-83132-SP"/>
    <s v="L-M-1"/>
    <n v="3"/>
    <x v="35"/>
    <s v=""/>
    <x v="0"/>
    <s v="Lib"/>
    <s v="M"/>
    <x v="0"/>
    <n v="14.55"/>
    <n v="43.650000000000006"/>
    <x v="3"/>
    <x v="0"/>
  </r>
  <r>
    <s v="XWC-20610-167"/>
    <x v="33"/>
    <s v="08350-81623-TF"/>
    <s v="E-D-0.2"/>
    <n v="2"/>
    <x v="36"/>
    <s v="lyeoland15@pbs.org"/>
    <x v="0"/>
    <s v="Exc"/>
    <s v="D"/>
    <x v="3"/>
    <n v="3.645"/>
    <n v="7.29"/>
    <x v="1"/>
    <x v="2"/>
  </r>
  <r>
    <s v="GPU-79113-136"/>
    <x v="34"/>
    <s v="73284-01385-SJ"/>
    <s v="R-D-0.2"/>
    <n v="3"/>
    <x v="37"/>
    <s v="atolworthy16@toplist.cz"/>
    <x v="0"/>
    <s v="Rob"/>
    <s v="D"/>
    <x v="3"/>
    <n v="2.6849999999999996"/>
    <n v="8.0549999999999997"/>
    <x v="0"/>
    <x v="2"/>
  </r>
  <r>
    <s v="ULR-52653-960"/>
    <x v="35"/>
    <s v="04152-34436-IE"/>
    <s v="L-L-2.5"/>
    <n v="2"/>
    <x v="38"/>
    <s v=""/>
    <x v="0"/>
    <s v="Lib"/>
    <s v="L"/>
    <x v="2"/>
    <n v="36.454999999999998"/>
    <n v="72.91"/>
    <x v="3"/>
    <x v="1"/>
  </r>
  <r>
    <s v="HPI-42308-142"/>
    <x v="36"/>
    <s v="06631-86965-XP"/>
    <s v="E-M-0.5"/>
    <n v="2"/>
    <x v="39"/>
    <s v="obaudassi18@seesaa.net"/>
    <x v="0"/>
    <s v="Exc"/>
    <s v="M"/>
    <x v="1"/>
    <n v="8.25"/>
    <n v="16.5"/>
    <x v="1"/>
    <x v="0"/>
  </r>
  <r>
    <s v="XHI-30227-581"/>
    <x v="37"/>
    <s v="54619-08558-ZU"/>
    <s v="L-D-2.5"/>
    <n v="6"/>
    <x v="40"/>
    <s v="pkingsbury19@comcast.net"/>
    <x v="0"/>
    <s v="Lib"/>
    <s v="D"/>
    <x v="2"/>
    <n v="29.784999999999997"/>
    <n v="178.70999999999998"/>
    <x v="3"/>
    <x v="2"/>
  </r>
  <r>
    <s v="DJH-05202-380"/>
    <x v="38"/>
    <s v="85589-17020-CX"/>
    <s v="E-M-2.5"/>
    <n v="2"/>
    <x v="41"/>
    <s v=""/>
    <x v="0"/>
    <s v="Exc"/>
    <s v="M"/>
    <x v="2"/>
    <n v="31.624999999999996"/>
    <n v="63.249999999999993"/>
    <x v="1"/>
    <x v="0"/>
  </r>
  <r>
    <s v="VMW-26889-781"/>
    <x v="39"/>
    <s v="36078-91009-WU"/>
    <s v="A-L-0.2"/>
    <n v="2"/>
    <x v="42"/>
    <s v="acurley1b@hao123.com"/>
    <x v="0"/>
    <s v="Ara"/>
    <s v="L"/>
    <x v="3"/>
    <n v="3.8849999999999998"/>
    <n v="7.77"/>
    <x v="2"/>
    <x v="1"/>
  </r>
  <r>
    <s v="DBU-81099-586"/>
    <x v="40"/>
    <s v="15770-27099-GX"/>
    <s v="A-D-2.5"/>
    <n v="4"/>
    <x v="43"/>
    <s v="rmcgilvary1c@tamu.edu"/>
    <x v="0"/>
    <s v="Ara"/>
    <s v="D"/>
    <x v="2"/>
    <n v="22.884999999999998"/>
    <n v="91.539999999999992"/>
    <x v="2"/>
    <x v="2"/>
  </r>
  <r>
    <s v="PQA-54820-810"/>
    <x v="41"/>
    <s v="91460-04823-BX"/>
    <s v="A-L-1"/>
    <n v="3"/>
    <x v="44"/>
    <s v="ipikett1d@xinhuanet.com"/>
    <x v="0"/>
    <s v="Ara"/>
    <s v="L"/>
    <x v="0"/>
    <n v="12.95"/>
    <n v="38.849999999999994"/>
    <x v="2"/>
    <x v="1"/>
  </r>
  <r>
    <s v="XKB-41924-202"/>
    <x v="42"/>
    <s v="45089-52817-WN"/>
    <s v="L-D-0.5"/>
    <n v="2"/>
    <x v="45"/>
    <s v="ibouldon1e@gizmodo.com"/>
    <x v="0"/>
    <s v="Lib"/>
    <s v="D"/>
    <x v="1"/>
    <n v="7.77"/>
    <n v="15.54"/>
    <x v="3"/>
    <x v="2"/>
  </r>
  <r>
    <s v="DWZ-69106-473"/>
    <x v="43"/>
    <s v="76447-50326-IC"/>
    <s v="L-L-2.5"/>
    <n v="4"/>
    <x v="46"/>
    <s v="kflanders1f@over-blog.com"/>
    <x v="1"/>
    <s v="Lib"/>
    <s v="L"/>
    <x v="2"/>
    <n v="36.454999999999998"/>
    <n v="145.82"/>
    <x v="3"/>
    <x v="1"/>
  </r>
  <r>
    <s v="YHV-68700-050"/>
    <x v="44"/>
    <s v="26333-67911-OL"/>
    <s v="R-M-0.5"/>
    <n v="5"/>
    <x v="47"/>
    <s v="hmattioli1g@webmd.com"/>
    <x v="2"/>
    <s v="Rob"/>
    <s v="M"/>
    <x v="1"/>
    <n v="5.97"/>
    <n v="29.849999999999998"/>
    <x v="0"/>
    <x v="0"/>
  </r>
  <r>
    <s v="YHV-68700-050"/>
    <x v="44"/>
    <s v="26333-67911-OL"/>
    <s v="L-L-2.5"/>
    <n v="2"/>
    <x v="47"/>
    <s v="hmattioli1g@webmd.com"/>
    <x v="2"/>
    <s v="Lib"/>
    <s v="L"/>
    <x v="2"/>
    <n v="36.454999999999998"/>
    <n v="72.91"/>
    <x v="3"/>
    <x v="1"/>
  </r>
  <r>
    <s v="KRB-88066-642"/>
    <x v="45"/>
    <s v="22107-86640-SB"/>
    <s v="L-M-1"/>
    <n v="5"/>
    <x v="48"/>
    <s v="agillard1i@issuu.com"/>
    <x v="0"/>
    <s v="Lib"/>
    <s v="M"/>
    <x v="0"/>
    <n v="14.55"/>
    <n v="72.75"/>
    <x v="3"/>
    <x v="0"/>
  </r>
  <r>
    <s v="LQU-08404-173"/>
    <x v="46"/>
    <s v="09960-34242-LZ"/>
    <s v="L-L-1"/>
    <n v="3"/>
    <x v="49"/>
    <s v=""/>
    <x v="0"/>
    <s v="Lib"/>
    <s v="L"/>
    <x v="0"/>
    <n v="15.85"/>
    <n v="47.55"/>
    <x v="3"/>
    <x v="1"/>
  </r>
  <r>
    <s v="CWK-60159-881"/>
    <x v="47"/>
    <s v="04671-85591-RT"/>
    <s v="E-D-0.2"/>
    <n v="3"/>
    <x v="50"/>
    <s v="tgrizard1k@odnoklassniki.ru"/>
    <x v="0"/>
    <s v="Exc"/>
    <s v="D"/>
    <x v="3"/>
    <n v="3.645"/>
    <n v="10.935"/>
    <x v="1"/>
    <x v="2"/>
  </r>
  <r>
    <s v="EEG-74197-843"/>
    <x v="48"/>
    <s v="25729-68859-UA"/>
    <s v="E-L-1"/>
    <n v="4"/>
    <x v="51"/>
    <s v="rrelton1l@stanford.edu"/>
    <x v="0"/>
    <s v="Exc"/>
    <s v="L"/>
    <x v="0"/>
    <n v="14.85"/>
    <n v="59.4"/>
    <x v="1"/>
    <x v="1"/>
  </r>
  <r>
    <s v="UCZ-59708-525"/>
    <x v="49"/>
    <s v="05501-86351-NX"/>
    <s v="L-D-2.5"/>
    <n v="3"/>
    <x v="52"/>
    <s v=""/>
    <x v="0"/>
    <s v="Lib"/>
    <s v="D"/>
    <x v="2"/>
    <n v="29.784999999999997"/>
    <n v="89.35499999999999"/>
    <x v="3"/>
    <x v="2"/>
  </r>
  <r>
    <s v="HUB-47311-849"/>
    <x v="50"/>
    <s v="04521-04300-OK"/>
    <s v="L-M-0.5"/>
    <n v="3"/>
    <x v="53"/>
    <s v="sgilroy1n@eepurl.com"/>
    <x v="0"/>
    <s v="Lib"/>
    <s v="M"/>
    <x v="1"/>
    <n v="8.73"/>
    <n v="26.19"/>
    <x v="3"/>
    <x v="0"/>
  </r>
  <r>
    <s v="WYM-17686-694"/>
    <x v="51"/>
    <s v="58689-55264-VK"/>
    <s v="A-D-2.5"/>
    <n v="5"/>
    <x v="54"/>
    <s v="ccottingham1o@wikipedia.org"/>
    <x v="0"/>
    <s v="Ara"/>
    <s v="D"/>
    <x v="2"/>
    <n v="22.884999999999998"/>
    <n v="114.42499999999998"/>
    <x v="2"/>
    <x v="2"/>
  </r>
  <r>
    <s v="ZYQ-15797-695"/>
    <x v="52"/>
    <s v="79436-73011-MM"/>
    <s v="R-D-0.5"/>
    <n v="5"/>
    <x v="55"/>
    <s v=""/>
    <x v="2"/>
    <s v="Rob"/>
    <s v="D"/>
    <x v="1"/>
    <n v="5.3699999999999992"/>
    <n v="26.849999999999994"/>
    <x v="0"/>
    <x v="2"/>
  </r>
  <r>
    <s v="EEJ-16185-108"/>
    <x v="53"/>
    <s v="65552-60476-KY"/>
    <s v="L-L-0.2"/>
    <n v="5"/>
    <x v="56"/>
    <s v=""/>
    <x v="0"/>
    <s v="Lib"/>
    <s v="L"/>
    <x v="3"/>
    <n v="4.7549999999999999"/>
    <n v="23.774999999999999"/>
    <x v="3"/>
    <x v="1"/>
  </r>
  <r>
    <s v="RWR-77888-800"/>
    <x v="54"/>
    <s v="69904-02729-YS"/>
    <s v="A-M-0.5"/>
    <n v="1"/>
    <x v="57"/>
    <s v="adykes1r@eventbrite.com"/>
    <x v="0"/>
    <s v="Ara"/>
    <s v="M"/>
    <x v="1"/>
    <n v="6.75"/>
    <n v="6.75"/>
    <x v="2"/>
    <x v="0"/>
  </r>
  <r>
    <s v="LHN-75209-742"/>
    <x v="55"/>
    <s v="01433-04270-AX"/>
    <s v="R-M-0.5"/>
    <n v="6"/>
    <x v="58"/>
    <s v=""/>
    <x v="0"/>
    <s v="Rob"/>
    <s v="M"/>
    <x v="1"/>
    <n v="5.97"/>
    <n v="35.82"/>
    <x v="0"/>
    <x v="0"/>
  </r>
  <r>
    <s v="TIR-71396-998"/>
    <x v="56"/>
    <s v="14204-14186-LA"/>
    <s v="R-D-2.5"/>
    <n v="4"/>
    <x v="59"/>
    <s v="acockrem1t@engadget.com"/>
    <x v="0"/>
    <s v="Rob"/>
    <s v="D"/>
    <x v="2"/>
    <n v="20.584999999999997"/>
    <n v="82.339999999999989"/>
    <x v="0"/>
    <x v="2"/>
  </r>
  <r>
    <s v="RXF-37618-213"/>
    <x v="57"/>
    <s v="32948-34398-HC"/>
    <s v="R-L-0.5"/>
    <n v="1"/>
    <x v="60"/>
    <s v="bumpleby1u@soundcloud.com"/>
    <x v="0"/>
    <s v="Rob"/>
    <s v="L"/>
    <x v="1"/>
    <n v="7.169999999999999"/>
    <n v="7.169999999999999"/>
    <x v="0"/>
    <x v="1"/>
  </r>
  <r>
    <s v="ANM-16388-634"/>
    <x v="58"/>
    <s v="77343-52608-FF"/>
    <s v="L-L-0.2"/>
    <n v="2"/>
    <x v="61"/>
    <s v="nsaleway1v@dedecms.com"/>
    <x v="0"/>
    <s v="Lib"/>
    <s v="L"/>
    <x v="3"/>
    <n v="4.7549999999999999"/>
    <n v="9.51"/>
    <x v="3"/>
    <x v="1"/>
  </r>
  <r>
    <s v="WYL-29300-070"/>
    <x v="59"/>
    <s v="42770-36274-QA"/>
    <s v="R-M-0.2"/>
    <n v="1"/>
    <x v="62"/>
    <s v="hgoulter1w@abc.net.au"/>
    <x v="0"/>
    <s v="Rob"/>
    <s v="M"/>
    <x v="3"/>
    <n v="2.9849999999999999"/>
    <n v="2.9849999999999999"/>
    <x v="0"/>
    <x v="0"/>
  </r>
  <r>
    <s v="JHW-74554-805"/>
    <x v="60"/>
    <s v="14103-58987-ZU"/>
    <s v="R-M-1"/>
    <n v="6"/>
    <x v="63"/>
    <s v="grizzello1x@symantec.com"/>
    <x v="2"/>
    <s v="Rob"/>
    <s v="M"/>
    <x v="0"/>
    <n v="9.9499999999999993"/>
    <n v="59.699999999999996"/>
    <x v="0"/>
    <x v="0"/>
  </r>
  <r>
    <s v="KYS-27063-603"/>
    <x v="61"/>
    <s v="69958-32065-SW"/>
    <s v="E-L-2.5"/>
    <n v="4"/>
    <x v="64"/>
    <s v="slist1y@mapquest.com"/>
    <x v="0"/>
    <s v="Exc"/>
    <s v="L"/>
    <x v="2"/>
    <n v="34.154999999999994"/>
    <n v="136.61999999999998"/>
    <x v="1"/>
    <x v="1"/>
  </r>
  <r>
    <s v="GAZ-58626-277"/>
    <x v="62"/>
    <s v="69533-84907-FA"/>
    <s v="L-L-0.2"/>
    <n v="2"/>
    <x v="65"/>
    <s v="sedmondson1z@theguardian.com"/>
    <x v="1"/>
    <s v="Lib"/>
    <s v="L"/>
    <x v="3"/>
    <n v="4.7549999999999999"/>
    <n v="9.51"/>
    <x v="3"/>
    <x v="1"/>
  </r>
  <r>
    <s v="RPJ-37787-335"/>
    <x v="63"/>
    <s v="76005-95461-CI"/>
    <s v="A-M-2.5"/>
    <n v="3"/>
    <x v="66"/>
    <s v=""/>
    <x v="0"/>
    <s v="Ara"/>
    <s v="M"/>
    <x v="2"/>
    <n v="25.874999999999996"/>
    <n v="77.624999999999986"/>
    <x v="2"/>
    <x v="0"/>
  </r>
  <r>
    <s v="LEF-83057-763"/>
    <x v="64"/>
    <s v="15395-90855-VB"/>
    <s v="L-M-0.2"/>
    <n v="5"/>
    <x v="67"/>
    <s v=""/>
    <x v="0"/>
    <s v="Lib"/>
    <s v="M"/>
    <x v="3"/>
    <n v="4.3650000000000002"/>
    <n v="21.825000000000003"/>
    <x v="3"/>
    <x v="0"/>
  </r>
  <r>
    <s v="RPW-36123-215"/>
    <x v="65"/>
    <s v="80640-45811-LB"/>
    <s v="E-L-0.5"/>
    <n v="2"/>
    <x v="68"/>
    <s v="jrangall22@newsvine.com"/>
    <x v="0"/>
    <s v="Exc"/>
    <s v="L"/>
    <x v="1"/>
    <n v="8.91"/>
    <n v="17.82"/>
    <x v="1"/>
    <x v="1"/>
  </r>
  <r>
    <s v="WLL-59044-117"/>
    <x v="66"/>
    <s v="28476-04082-GR"/>
    <s v="R-D-1"/>
    <n v="6"/>
    <x v="69"/>
    <s v="kboorn23@ezinearticles.com"/>
    <x v="1"/>
    <s v="Rob"/>
    <s v="D"/>
    <x v="0"/>
    <n v="8.9499999999999993"/>
    <n v="53.699999999999996"/>
    <x v="0"/>
    <x v="2"/>
  </r>
  <r>
    <s v="AWT-22827-563"/>
    <x v="67"/>
    <s v="12018-75670-EU"/>
    <s v="R-L-0.2"/>
    <n v="1"/>
    <x v="70"/>
    <s v=""/>
    <x v="1"/>
    <s v="Rob"/>
    <s v="L"/>
    <x v="3"/>
    <n v="3.5849999999999995"/>
    <n v="3.5849999999999995"/>
    <x v="0"/>
    <x v="1"/>
  </r>
  <r>
    <s v="QLM-07145-668"/>
    <x v="68"/>
    <s v="86437-17399-FK"/>
    <s v="E-D-0.2"/>
    <n v="2"/>
    <x v="71"/>
    <s v="celgey25@webs.com"/>
    <x v="0"/>
    <s v="Exc"/>
    <s v="D"/>
    <x v="3"/>
    <n v="3.645"/>
    <n v="7.29"/>
    <x v="1"/>
    <x v="2"/>
  </r>
  <r>
    <s v="HVQ-64398-930"/>
    <x v="69"/>
    <s v="62979-53167-ML"/>
    <s v="A-M-0.5"/>
    <n v="6"/>
    <x v="72"/>
    <s v="lmizzi26@rakuten.co.jp"/>
    <x v="0"/>
    <s v="Ara"/>
    <s v="M"/>
    <x v="1"/>
    <n v="6.75"/>
    <n v="40.5"/>
    <x v="2"/>
    <x v="0"/>
  </r>
  <r>
    <s v="WRT-40778-247"/>
    <x v="70"/>
    <s v="54810-81899-HL"/>
    <s v="R-L-1"/>
    <n v="4"/>
    <x v="73"/>
    <s v="cgiacomazzo27@jigsy.com"/>
    <x v="0"/>
    <s v="Rob"/>
    <s v="L"/>
    <x v="0"/>
    <n v="11.95"/>
    <n v="47.8"/>
    <x v="0"/>
    <x v="1"/>
  </r>
  <r>
    <s v="SUB-13006-125"/>
    <x v="71"/>
    <s v="26103-41504-IB"/>
    <s v="A-L-0.5"/>
    <n v="5"/>
    <x v="74"/>
    <s v="aarnow28@arizona.edu"/>
    <x v="0"/>
    <s v="Ara"/>
    <s v="L"/>
    <x v="1"/>
    <n v="7.77"/>
    <n v="38.849999999999994"/>
    <x v="2"/>
    <x v="1"/>
  </r>
  <r>
    <s v="CQM-49696-263"/>
    <x v="72"/>
    <s v="76534-45229-SG"/>
    <s v="L-L-2.5"/>
    <n v="3"/>
    <x v="75"/>
    <s v="syann29@senate.gov"/>
    <x v="0"/>
    <s v="Lib"/>
    <s v="L"/>
    <x v="2"/>
    <n v="36.454999999999998"/>
    <n v="109.36499999999999"/>
    <x v="3"/>
    <x v="1"/>
  </r>
  <r>
    <s v="KXN-85094-246"/>
    <x v="73"/>
    <s v="81744-27332-RR"/>
    <s v="L-M-2.5"/>
    <n v="3"/>
    <x v="76"/>
    <s v="bnaulls2a@tiny.cc"/>
    <x v="1"/>
    <s v="Lib"/>
    <s v="M"/>
    <x v="2"/>
    <n v="33.464999999999996"/>
    <n v="100.39499999999998"/>
    <x v="3"/>
    <x v="0"/>
  </r>
  <r>
    <s v="XOQ-12405-419"/>
    <x v="74"/>
    <s v="91513-75657-PH"/>
    <s v="R-D-2.5"/>
    <n v="4"/>
    <x v="77"/>
    <s v=""/>
    <x v="0"/>
    <s v="Rob"/>
    <s v="D"/>
    <x v="2"/>
    <n v="20.584999999999997"/>
    <n v="82.339999999999989"/>
    <x v="0"/>
    <x v="2"/>
  </r>
  <r>
    <s v="HYF-10254-369"/>
    <x v="75"/>
    <s v="30373-66619-CB"/>
    <s v="L-L-0.5"/>
    <n v="1"/>
    <x v="78"/>
    <s v="zsherewood2c@apache.org"/>
    <x v="0"/>
    <s v="Lib"/>
    <s v="L"/>
    <x v="1"/>
    <n v="9.51"/>
    <n v="9.51"/>
    <x v="3"/>
    <x v="1"/>
  </r>
  <r>
    <s v="XXJ-47000-307"/>
    <x v="76"/>
    <s v="31582-23562-FM"/>
    <s v="A-L-2.5"/>
    <n v="3"/>
    <x v="79"/>
    <s v="jdufaire2d@fc2.com"/>
    <x v="0"/>
    <s v="Ara"/>
    <s v="L"/>
    <x v="2"/>
    <n v="29.784999999999997"/>
    <n v="89.35499999999999"/>
    <x v="2"/>
    <x v="1"/>
  </r>
  <r>
    <s v="XXJ-47000-307"/>
    <x v="76"/>
    <s v="31582-23562-FM"/>
    <s v="A-D-0.2"/>
    <n v="4"/>
    <x v="79"/>
    <s v="jdufaire2d@fc2.com"/>
    <x v="0"/>
    <s v="Ara"/>
    <s v="D"/>
    <x v="3"/>
    <n v="2.9849999999999999"/>
    <n v="11.94"/>
    <x v="2"/>
    <x v="2"/>
  </r>
  <r>
    <s v="ZDK-82166-357"/>
    <x v="77"/>
    <s v="81431-12577-VD"/>
    <s v="A-M-1"/>
    <n v="3"/>
    <x v="80"/>
    <s v="bkeaveney2f@netlog.com"/>
    <x v="0"/>
    <s v="Ara"/>
    <s v="M"/>
    <x v="0"/>
    <n v="11.25"/>
    <n v="33.75"/>
    <x v="2"/>
    <x v="0"/>
  </r>
  <r>
    <s v="IHN-19982-362"/>
    <x v="78"/>
    <s v="68894-91205-MP"/>
    <s v="R-L-1"/>
    <n v="3"/>
    <x v="81"/>
    <s v="egrise2g@cargocollective.com"/>
    <x v="0"/>
    <s v="Rob"/>
    <s v="L"/>
    <x v="0"/>
    <n v="11.95"/>
    <n v="35.849999999999994"/>
    <x v="0"/>
    <x v="1"/>
  </r>
  <r>
    <s v="VMT-10030-889"/>
    <x v="79"/>
    <s v="87602-55754-VN"/>
    <s v="A-L-1"/>
    <n v="6"/>
    <x v="82"/>
    <s v="tgottelier2h@vistaprint.com"/>
    <x v="0"/>
    <s v="Ara"/>
    <s v="L"/>
    <x v="0"/>
    <n v="12.95"/>
    <n v="77.699999999999989"/>
    <x v="2"/>
    <x v="1"/>
  </r>
  <r>
    <s v="NHL-11063-100"/>
    <x v="80"/>
    <s v="39181-35745-WH"/>
    <s v="A-L-1"/>
    <n v="4"/>
    <x v="83"/>
    <s v=""/>
    <x v="1"/>
    <s v="Ara"/>
    <s v="L"/>
    <x v="0"/>
    <n v="12.95"/>
    <n v="51.8"/>
    <x v="2"/>
    <x v="1"/>
  </r>
  <r>
    <s v="ROV-87448-086"/>
    <x v="81"/>
    <s v="30381-64762-NG"/>
    <s v="A-M-2.5"/>
    <n v="4"/>
    <x v="84"/>
    <s v="agreenhead2j@dailymail.co.uk"/>
    <x v="0"/>
    <s v="Ara"/>
    <s v="M"/>
    <x v="2"/>
    <n v="25.874999999999996"/>
    <n v="103.49999999999999"/>
    <x v="2"/>
    <x v="0"/>
  </r>
  <r>
    <s v="DGY-35773-612"/>
    <x v="82"/>
    <s v="17503-27693-ZH"/>
    <s v="E-L-1"/>
    <n v="3"/>
    <x v="85"/>
    <s v=""/>
    <x v="0"/>
    <s v="Exc"/>
    <s v="L"/>
    <x v="0"/>
    <n v="14.85"/>
    <n v="44.55"/>
    <x v="1"/>
    <x v="1"/>
  </r>
  <r>
    <s v="YWH-50638-556"/>
    <x v="83"/>
    <s v="89442-35633-HJ"/>
    <s v="E-L-0.5"/>
    <n v="4"/>
    <x v="86"/>
    <s v="elangcaster2l@spotify.com"/>
    <x v="2"/>
    <s v="Exc"/>
    <s v="L"/>
    <x v="1"/>
    <n v="8.91"/>
    <n v="35.64"/>
    <x v="1"/>
    <x v="1"/>
  </r>
  <r>
    <s v="ISL-11200-600"/>
    <x v="84"/>
    <s v="13654-85265-IL"/>
    <s v="A-D-0.2"/>
    <n v="6"/>
    <x v="87"/>
    <s v=""/>
    <x v="1"/>
    <s v="Ara"/>
    <s v="D"/>
    <x v="3"/>
    <n v="2.9849999999999999"/>
    <n v="17.91"/>
    <x v="2"/>
    <x v="2"/>
  </r>
  <r>
    <s v="LBZ-75997-047"/>
    <x v="85"/>
    <s v="40946-22090-FP"/>
    <s v="A-M-2.5"/>
    <n v="6"/>
    <x v="88"/>
    <s v="nmagauran2n@51.la"/>
    <x v="0"/>
    <s v="Ara"/>
    <s v="M"/>
    <x v="2"/>
    <n v="25.874999999999996"/>
    <n v="155.24999999999997"/>
    <x v="2"/>
    <x v="0"/>
  </r>
  <r>
    <s v="EUH-08089-954"/>
    <x v="86"/>
    <s v="29050-93691-TS"/>
    <s v="A-D-0.2"/>
    <n v="2"/>
    <x v="89"/>
    <s v="vkirdsch2o@google.fr"/>
    <x v="0"/>
    <s v="Ara"/>
    <s v="D"/>
    <x v="3"/>
    <n v="2.9849999999999999"/>
    <n v="5.97"/>
    <x v="2"/>
    <x v="2"/>
  </r>
  <r>
    <s v="BLD-12227-251"/>
    <x v="87"/>
    <s v="64395-74865-WF"/>
    <s v="A-M-0.5"/>
    <n v="2"/>
    <x v="90"/>
    <s v="iwhapple2p@com.com"/>
    <x v="0"/>
    <s v="Ara"/>
    <s v="M"/>
    <x v="1"/>
    <n v="6.75"/>
    <n v="13.5"/>
    <x v="2"/>
    <x v="0"/>
  </r>
  <r>
    <s v="OPY-30711-853"/>
    <x v="25"/>
    <s v="81861-66046-SU"/>
    <s v="A-D-0.2"/>
    <n v="1"/>
    <x v="91"/>
    <s v=""/>
    <x v="1"/>
    <s v="Ara"/>
    <s v="D"/>
    <x v="3"/>
    <n v="2.9849999999999999"/>
    <n v="2.9849999999999999"/>
    <x v="2"/>
    <x v="2"/>
  </r>
  <r>
    <s v="DBC-44122-300"/>
    <x v="88"/>
    <s v="13366-78506-KP"/>
    <s v="L-M-0.2"/>
    <n v="3"/>
    <x v="92"/>
    <s v=""/>
    <x v="0"/>
    <s v="Lib"/>
    <s v="M"/>
    <x v="3"/>
    <n v="4.3650000000000002"/>
    <n v="13.095000000000001"/>
    <x v="3"/>
    <x v="0"/>
  </r>
  <r>
    <s v="FJQ-60035-234"/>
    <x v="89"/>
    <s v="08847-29858-HN"/>
    <s v="A-L-0.2"/>
    <n v="2"/>
    <x v="93"/>
    <s v=""/>
    <x v="0"/>
    <s v="Ara"/>
    <s v="L"/>
    <x v="3"/>
    <n v="3.8849999999999998"/>
    <n v="7.77"/>
    <x v="2"/>
    <x v="1"/>
  </r>
  <r>
    <s v="HSF-66926-425"/>
    <x v="90"/>
    <s v="00539-42510-RY"/>
    <s v="L-D-2.5"/>
    <n v="5"/>
    <x v="94"/>
    <s v="nyoules2t@reference.com"/>
    <x v="1"/>
    <s v="Lib"/>
    <s v="D"/>
    <x v="2"/>
    <n v="29.784999999999997"/>
    <n v="148.92499999999998"/>
    <x v="3"/>
    <x v="2"/>
  </r>
  <r>
    <s v="LQG-41416-375"/>
    <x v="91"/>
    <s v="45190-08727-NV"/>
    <s v="L-D-1"/>
    <n v="3"/>
    <x v="95"/>
    <s v="daizikovitz2u@answers.com"/>
    <x v="1"/>
    <s v="Lib"/>
    <s v="D"/>
    <x v="0"/>
    <n v="12.95"/>
    <n v="38.849999999999994"/>
    <x v="3"/>
    <x v="2"/>
  </r>
  <r>
    <s v="VZO-97265-841"/>
    <x v="92"/>
    <s v="87049-37901-FU"/>
    <s v="R-M-0.2"/>
    <n v="4"/>
    <x v="96"/>
    <s v="brevel2v@fastcompany.com"/>
    <x v="0"/>
    <s v="Rob"/>
    <s v="M"/>
    <x v="3"/>
    <n v="2.9849999999999999"/>
    <n v="11.94"/>
    <x v="0"/>
    <x v="0"/>
  </r>
  <r>
    <s v="MOR-12987-399"/>
    <x v="93"/>
    <s v="34015-31593-JC"/>
    <s v="L-M-1"/>
    <n v="6"/>
    <x v="97"/>
    <s v="epriddis2w@nationalgeographic.com"/>
    <x v="0"/>
    <s v="Lib"/>
    <s v="M"/>
    <x v="0"/>
    <n v="14.55"/>
    <n v="87.300000000000011"/>
    <x v="3"/>
    <x v="0"/>
  </r>
  <r>
    <s v="UOA-23786-489"/>
    <x v="94"/>
    <s v="90305-50099-SV"/>
    <s v="A-M-0.5"/>
    <n v="6"/>
    <x v="98"/>
    <s v="qveel2x@jugem.jp"/>
    <x v="0"/>
    <s v="Ara"/>
    <s v="M"/>
    <x v="1"/>
    <n v="6.75"/>
    <n v="40.5"/>
    <x v="2"/>
    <x v="0"/>
  </r>
  <r>
    <s v="AJL-52941-018"/>
    <x v="95"/>
    <s v="55871-61935-MF"/>
    <s v="E-D-1"/>
    <n v="2"/>
    <x v="99"/>
    <s v="lconyers2y@twitter.com"/>
    <x v="0"/>
    <s v="Exc"/>
    <s v="D"/>
    <x v="0"/>
    <n v="12.15"/>
    <n v="24.3"/>
    <x v="1"/>
    <x v="2"/>
  </r>
  <r>
    <s v="XSZ-84273-421"/>
    <x v="96"/>
    <s v="15405-60469-TM"/>
    <s v="R-M-0.5"/>
    <n v="3"/>
    <x v="100"/>
    <s v="pwye2z@dagondesign.com"/>
    <x v="0"/>
    <s v="Rob"/>
    <s v="M"/>
    <x v="1"/>
    <n v="5.97"/>
    <n v="17.91"/>
    <x v="0"/>
    <x v="0"/>
  </r>
  <r>
    <s v="NUN-48214-216"/>
    <x v="97"/>
    <s v="06953-94794-FB"/>
    <s v="A-M-0.5"/>
    <n v="4"/>
    <x v="101"/>
    <s v=""/>
    <x v="0"/>
    <s v="Ara"/>
    <s v="M"/>
    <x v="1"/>
    <n v="6.75"/>
    <n v="27"/>
    <x v="2"/>
    <x v="0"/>
  </r>
  <r>
    <s v="AKV-93064-769"/>
    <x v="98"/>
    <s v="22305-40299-CY"/>
    <s v="L-D-0.5"/>
    <n v="1"/>
    <x v="102"/>
    <s v="tsheryn31@mtv.com"/>
    <x v="0"/>
    <s v="Lib"/>
    <s v="D"/>
    <x v="1"/>
    <n v="7.77"/>
    <n v="7.77"/>
    <x v="3"/>
    <x v="2"/>
  </r>
  <r>
    <s v="BRB-40903-533"/>
    <x v="99"/>
    <s v="09020-56774-GU"/>
    <s v="E-L-0.2"/>
    <n v="3"/>
    <x v="103"/>
    <s v="mredgrave32@cargocollective.com"/>
    <x v="0"/>
    <s v="Exc"/>
    <s v="L"/>
    <x v="3"/>
    <n v="4.4550000000000001"/>
    <n v="13.365"/>
    <x v="1"/>
    <x v="1"/>
  </r>
  <r>
    <s v="GPR-19973-483"/>
    <x v="100"/>
    <s v="92926-08470-YS"/>
    <s v="R-D-0.5"/>
    <n v="5"/>
    <x v="104"/>
    <s v="bfominov33@yale.edu"/>
    <x v="0"/>
    <s v="Rob"/>
    <s v="D"/>
    <x v="1"/>
    <n v="5.3699999999999992"/>
    <n v="26.849999999999994"/>
    <x v="0"/>
    <x v="2"/>
  </r>
  <r>
    <s v="XIY-43041-882"/>
    <x v="101"/>
    <s v="07250-63194-JO"/>
    <s v="A-M-1"/>
    <n v="1"/>
    <x v="105"/>
    <s v="scritchlow34@un.org"/>
    <x v="0"/>
    <s v="Ara"/>
    <s v="M"/>
    <x v="0"/>
    <n v="11.25"/>
    <n v="11.25"/>
    <x v="2"/>
    <x v="0"/>
  </r>
  <r>
    <s v="YGY-98425-969"/>
    <x v="102"/>
    <s v="63787-96257-TQ"/>
    <s v="L-M-1"/>
    <n v="1"/>
    <x v="106"/>
    <s v="msteptow35@earthlink.net"/>
    <x v="1"/>
    <s v="Lib"/>
    <s v="M"/>
    <x v="0"/>
    <n v="14.55"/>
    <n v="14.55"/>
    <x v="3"/>
    <x v="0"/>
  </r>
  <r>
    <s v="MSB-08397-648"/>
    <x v="103"/>
    <s v="49530-25460-RW"/>
    <s v="R-L-0.2"/>
    <n v="4"/>
    <x v="107"/>
    <s v=""/>
    <x v="0"/>
    <s v="Rob"/>
    <s v="L"/>
    <x v="3"/>
    <n v="3.5849999999999995"/>
    <n v="14.339999999999998"/>
    <x v="0"/>
    <x v="1"/>
  </r>
  <r>
    <s v="WDR-06028-345"/>
    <x v="104"/>
    <s v="66508-21373-OQ"/>
    <s v="L-L-1"/>
    <n v="1"/>
    <x v="108"/>
    <s v="imulliner37@pinterest.com"/>
    <x v="2"/>
    <s v="Lib"/>
    <s v="L"/>
    <x v="0"/>
    <n v="15.85"/>
    <n v="15.85"/>
    <x v="3"/>
    <x v="1"/>
  </r>
  <r>
    <s v="MXM-42948-061"/>
    <x v="105"/>
    <s v="20203-03950-FY"/>
    <s v="L-L-0.2"/>
    <n v="4"/>
    <x v="109"/>
    <s v="gstandley38@dion.ne.jp"/>
    <x v="1"/>
    <s v="Lib"/>
    <s v="L"/>
    <x v="3"/>
    <n v="4.7549999999999999"/>
    <n v="19.02"/>
    <x v="3"/>
    <x v="1"/>
  </r>
  <r>
    <s v="MGQ-98961-173"/>
    <x v="11"/>
    <s v="83895-90735-XH"/>
    <s v="L-L-0.5"/>
    <n v="4"/>
    <x v="110"/>
    <s v="bdrage39@youku.com"/>
    <x v="0"/>
    <s v="Lib"/>
    <s v="L"/>
    <x v="1"/>
    <n v="9.51"/>
    <n v="38.04"/>
    <x v="3"/>
    <x v="1"/>
  </r>
  <r>
    <s v="RFH-64349-897"/>
    <x v="106"/>
    <s v="61954-61462-RJ"/>
    <s v="E-D-0.5"/>
    <n v="3"/>
    <x v="111"/>
    <s v="myallop3a@fema.gov"/>
    <x v="0"/>
    <s v="Exc"/>
    <s v="D"/>
    <x v="1"/>
    <n v="7.29"/>
    <n v="21.87"/>
    <x v="1"/>
    <x v="2"/>
  </r>
  <r>
    <s v="TKL-20738-660"/>
    <x v="107"/>
    <s v="47939-53158-LS"/>
    <s v="E-M-0.2"/>
    <n v="1"/>
    <x v="112"/>
    <s v="cswitsur3b@chronoengine.com"/>
    <x v="0"/>
    <s v="Exc"/>
    <s v="M"/>
    <x v="3"/>
    <n v="4.125"/>
    <n v="4.125"/>
    <x v="1"/>
    <x v="0"/>
  </r>
  <r>
    <s v="TKL-20738-660"/>
    <x v="107"/>
    <s v="47939-53158-LS"/>
    <s v="A-L-0.2"/>
    <n v="1"/>
    <x v="112"/>
    <s v="cswitsur3b@chronoengine.com"/>
    <x v="0"/>
    <s v="Ara"/>
    <s v="L"/>
    <x v="3"/>
    <n v="3.8849999999999998"/>
    <n v="3.8849999999999998"/>
    <x v="2"/>
    <x v="1"/>
  </r>
  <r>
    <s v="TKL-20738-660"/>
    <x v="107"/>
    <s v="47939-53158-LS"/>
    <s v="E-M-1"/>
    <n v="5"/>
    <x v="112"/>
    <s v="cswitsur3b@chronoengine.com"/>
    <x v="0"/>
    <s v="Exc"/>
    <s v="M"/>
    <x v="0"/>
    <n v="13.75"/>
    <n v="68.75"/>
    <x v="1"/>
    <x v="0"/>
  </r>
  <r>
    <s v="GOW-03198-575"/>
    <x v="108"/>
    <s v="61513-27752-FA"/>
    <s v="A-D-0.5"/>
    <n v="4"/>
    <x v="113"/>
    <s v="mludwell3e@blogger.com"/>
    <x v="0"/>
    <s v="Ara"/>
    <s v="D"/>
    <x v="1"/>
    <n v="5.97"/>
    <n v="23.88"/>
    <x v="2"/>
    <x v="2"/>
  </r>
  <r>
    <s v="QJB-90477-635"/>
    <x v="109"/>
    <s v="89714-19856-WX"/>
    <s v="L-L-2.5"/>
    <n v="4"/>
    <x v="114"/>
    <s v="dbeauchamp3f@usda.gov"/>
    <x v="0"/>
    <s v="Lib"/>
    <s v="L"/>
    <x v="2"/>
    <n v="36.454999999999998"/>
    <n v="145.82"/>
    <x v="3"/>
    <x v="1"/>
  </r>
  <r>
    <s v="MWP-46239-785"/>
    <x v="110"/>
    <s v="87979-56781-YV"/>
    <s v="L-M-0.2"/>
    <n v="5"/>
    <x v="115"/>
    <s v="srodliff3g@ted.com"/>
    <x v="0"/>
    <s v="Lib"/>
    <s v="M"/>
    <x v="3"/>
    <n v="4.3650000000000002"/>
    <n v="21.825000000000003"/>
    <x v="3"/>
    <x v="0"/>
  </r>
  <r>
    <s v="QDV-03406-248"/>
    <x v="111"/>
    <s v="74126-88836-KA"/>
    <s v="L-M-0.5"/>
    <n v="3"/>
    <x v="116"/>
    <s v="swoodham3h@businesswire.com"/>
    <x v="1"/>
    <s v="Lib"/>
    <s v="M"/>
    <x v="1"/>
    <n v="8.73"/>
    <n v="26.19"/>
    <x v="3"/>
    <x v="0"/>
  </r>
  <r>
    <s v="GPH-40635-105"/>
    <x v="112"/>
    <s v="37397-05992-VO"/>
    <s v="A-M-1"/>
    <n v="1"/>
    <x v="117"/>
    <s v="hsynnot3i@about.com"/>
    <x v="0"/>
    <s v="Ara"/>
    <s v="M"/>
    <x v="0"/>
    <n v="11.25"/>
    <n v="11.25"/>
    <x v="2"/>
    <x v="0"/>
  </r>
  <r>
    <s v="JOM-80930-071"/>
    <x v="113"/>
    <s v="54904-18397-UD"/>
    <s v="L-D-1"/>
    <n v="6"/>
    <x v="118"/>
    <s v="rlepere3j@shop-pro.jp"/>
    <x v="1"/>
    <s v="Lib"/>
    <s v="D"/>
    <x v="0"/>
    <n v="12.95"/>
    <n v="77.699999999999989"/>
    <x v="3"/>
    <x v="2"/>
  </r>
  <r>
    <s v="OIL-26493-755"/>
    <x v="114"/>
    <s v="19017-95853-EK"/>
    <s v="A-M-0.5"/>
    <n v="1"/>
    <x v="119"/>
    <s v="twoofinden3k@businesswire.com"/>
    <x v="0"/>
    <s v="Ara"/>
    <s v="M"/>
    <x v="1"/>
    <n v="6.75"/>
    <n v="6.75"/>
    <x v="2"/>
    <x v="0"/>
  </r>
  <r>
    <s v="CYV-13426-645"/>
    <x v="115"/>
    <s v="88593-59934-VU"/>
    <s v="E-D-1"/>
    <n v="1"/>
    <x v="120"/>
    <s v="edacca3l@google.pl"/>
    <x v="0"/>
    <s v="Exc"/>
    <s v="D"/>
    <x v="0"/>
    <n v="12.15"/>
    <n v="12.15"/>
    <x v="1"/>
    <x v="2"/>
  </r>
  <r>
    <s v="WRP-39846-614"/>
    <x v="49"/>
    <s v="47493-68564-YM"/>
    <s v="A-L-2.5"/>
    <n v="5"/>
    <x v="121"/>
    <s v=""/>
    <x v="1"/>
    <s v="Ara"/>
    <s v="L"/>
    <x v="2"/>
    <n v="29.784999999999997"/>
    <n v="148.92499999999998"/>
    <x v="2"/>
    <x v="1"/>
  </r>
  <r>
    <s v="VDZ-76673-968"/>
    <x v="116"/>
    <s v="82246-82543-DW"/>
    <s v="E-D-0.5"/>
    <n v="2"/>
    <x v="122"/>
    <s v="bhindsberg3n@blogs.com"/>
    <x v="0"/>
    <s v="Exc"/>
    <s v="D"/>
    <x v="1"/>
    <n v="7.29"/>
    <n v="14.58"/>
    <x v="1"/>
    <x v="2"/>
  </r>
  <r>
    <s v="VTV-03546-175"/>
    <x v="117"/>
    <s v="03384-62101-IY"/>
    <s v="A-L-2.5"/>
    <n v="5"/>
    <x v="123"/>
    <s v="orobins3o@salon.com"/>
    <x v="0"/>
    <s v="Ara"/>
    <s v="L"/>
    <x v="2"/>
    <n v="29.784999999999997"/>
    <n v="148.92499999999998"/>
    <x v="2"/>
    <x v="1"/>
  </r>
  <r>
    <s v="GHR-72274-715"/>
    <x v="118"/>
    <s v="86881-41559-OR"/>
    <s v="L-D-1"/>
    <n v="1"/>
    <x v="124"/>
    <s v="osyseland3p@independent.co.uk"/>
    <x v="0"/>
    <s v="Lib"/>
    <s v="D"/>
    <x v="0"/>
    <n v="12.95"/>
    <n v="12.95"/>
    <x v="3"/>
    <x v="2"/>
  </r>
  <r>
    <s v="ZGK-97262-313"/>
    <x v="119"/>
    <s v="02536-18494-AQ"/>
    <s v="E-M-2.5"/>
    <n v="3"/>
    <x v="125"/>
    <s v=""/>
    <x v="0"/>
    <s v="Exc"/>
    <s v="M"/>
    <x v="2"/>
    <n v="31.624999999999996"/>
    <n v="94.874999999999986"/>
    <x v="1"/>
    <x v="0"/>
  </r>
  <r>
    <s v="ZFS-30776-804"/>
    <x v="120"/>
    <s v="58638-01029-CB"/>
    <s v="A-L-0.5"/>
    <n v="5"/>
    <x v="126"/>
    <s v="bmcamish2e@tripadvisor.com"/>
    <x v="0"/>
    <s v="Ara"/>
    <s v="L"/>
    <x v="1"/>
    <n v="7.77"/>
    <n v="38.849999999999994"/>
    <x v="2"/>
    <x v="1"/>
  </r>
  <r>
    <s v="QUU-91729-492"/>
    <x v="121"/>
    <s v="90312-11148-LA"/>
    <s v="A-D-0.2"/>
    <n v="4"/>
    <x v="127"/>
    <s v="lkeenleyside3s@topsy.com"/>
    <x v="0"/>
    <s v="Ara"/>
    <s v="D"/>
    <x v="3"/>
    <n v="2.9849999999999999"/>
    <n v="11.94"/>
    <x v="2"/>
    <x v="2"/>
  </r>
  <r>
    <s v="PVI-72795-960"/>
    <x v="122"/>
    <s v="68239-74809-TF"/>
    <s v="E-L-2.5"/>
    <n v="3"/>
    <x v="128"/>
    <s v=""/>
    <x v="1"/>
    <s v="Exc"/>
    <s v="L"/>
    <x v="2"/>
    <n v="34.154999999999994"/>
    <n v="102.46499999999997"/>
    <x v="1"/>
    <x v="1"/>
  </r>
  <r>
    <s v="PPP-78935-365"/>
    <x v="123"/>
    <s v="91074-60023-IP"/>
    <s v="E-D-1"/>
    <n v="4"/>
    <x v="129"/>
    <s v=""/>
    <x v="0"/>
    <s v="Exc"/>
    <s v="D"/>
    <x v="0"/>
    <n v="12.15"/>
    <n v="48.6"/>
    <x v="1"/>
    <x v="2"/>
  </r>
  <r>
    <s v="JUO-34131-517"/>
    <x v="124"/>
    <s v="07972-83748-JI"/>
    <s v="L-D-1"/>
    <n v="6"/>
    <x v="130"/>
    <s v=""/>
    <x v="0"/>
    <s v="Lib"/>
    <s v="D"/>
    <x v="0"/>
    <n v="12.95"/>
    <n v="77.699999999999989"/>
    <x v="3"/>
    <x v="2"/>
  </r>
  <r>
    <s v="ZJE-89333-489"/>
    <x v="125"/>
    <s v="08694-57330-XR"/>
    <s v="L-D-2.5"/>
    <n v="1"/>
    <x v="131"/>
    <s v="vkundt3w@bigcartel.com"/>
    <x v="1"/>
    <s v="Lib"/>
    <s v="D"/>
    <x v="2"/>
    <n v="29.784999999999997"/>
    <n v="29.784999999999997"/>
    <x v="3"/>
    <x v="2"/>
  </r>
  <r>
    <s v="LOO-35324-159"/>
    <x v="126"/>
    <s v="68412-11126-YJ"/>
    <s v="A-L-0.2"/>
    <n v="4"/>
    <x v="132"/>
    <s v="bbett3x@google.de"/>
    <x v="0"/>
    <s v="Ara"/>
    <s v="L"/>
    <x v="3"/>
    <n v="3.8849999999999998"/>
    <n v="15.54"/>
    <x v="2"/>
    <x v="1"/>
  </r>
  <r>
    <s v="JBQ-93412-846"/>
    <x v="127"/>
    <s v="69037-66822-DW"/>
    <s v="E-L-2.5"/>
    <n v="4"/>
    <x v="133"/>
    <s v=""/>
    <x v="1"/>
    <s v="Exc"/>
    <s v="L"/>
    <x v="2"/>
    <n v="34.154999999999994"/>
    <n v="136.61999999999998"/>
    <x v="1"/>
    <x v="1"/>
  </r>
  <r>
    <s v="EHX-66333-637"/>
    <x v="128"/>
    <s v="01297-94364-XH"/>
    <s v="L-M-0.5"/>
    <n v="2"/>
    <x v="134"/>
    <s v="dstaite3z@scientificamerican.com"/>
    <x v="0"/>
    <s v="Lib"/>
    <s v="M"/>
    <x v="1"/>
    <n v="8.73"/>
    <n v="17.46"/>
    <x v="3"/>
    <x v="0"/>
  </r>
  <r>
    <s v="WXG-25759-236"/>
    <x v="103"/>
    <s v="39919-06540-ZI"/>
    <s v="E-L-2.5"/>
    <n v="2"/>
    <x v="135"/>
    <s v="wkeyse40@apple.com"/>
    <x v="0"/>
    <s v="Exc"/>
    <s v="L"/>
    <x v="2"/>
    <n v="34.154999999999994"/>
    <n v="68.309999999999988"/>
    <x v="1"/>
    <x v="1"/>
  </r>
  <r>
    <s v="QNA-31113-984"/>
    <x v="129"/>
    <s v="60512-78550-WS"/>
    <s v="L-M-0.2"/>
    <n v="4"/>
    <x v="136"/>
    <s v="oclausenthue41@marriott.com"/>
    <x v="0"/>
    <s v="Lib"/>
    <s v="M"/>
    <x v="3"/>
    <n v="4.3650000000000002"/>
    <n v="17.46"/>
    <x v="3"/>
    <x v="0"/>
  </r>
  <r>
    <s v="ZWI-52029-159"/>
    <x v="130"/>
    <s v="40172-12000-AU"/>
    <s v="L-M-1"/>
    <n v="3"/>
    <x v="137"/>
    <s v="lfrancisco42@fema.gov"/>
    <x v="0"/>
    <s v="Lib"/>
    <s v="M"/>
    <x v="0"/>
    <n v="14.55"/>
    <n v="43.650000000000006"/>
    <x v="3"/>
    <x v="0"/>
  </r>
  <r>
    <s v="ZWI-52029-159"/>
    <x v="130"/>
    <s v="40172-12000-AU"/>
    <s v="E-M-1"/>
    <n v="2"/>
    <x v="137"/>
    <s v="lfrancisco42@fema.gov"/>
    <x v="0"/>
    <s v="Exc"/>
    <s v="M"/>
    <x v="0"/>
    <n v="13.75"/>
    <n v="27.5"/>
    <x v="1"/>
    <x v="0"/>
  </r>
  <r>
    <s v="DFS-49954-707"/>
    <x v="131"/>
    <s v="39019-13649-CL"/>
    <s v="E-D-0.2"/>
    <n v="5"/>
    <x v="138"/>
    <s v="gskingle44@clickbank.net"/>
    <x v="0"/>
    <s v="Exc"/>
    <s v="D"/>
    <x v="3"/>
    <n v="3.645"/>
    <n v="18.225000000000001"/>
    <x v="1"/>
    <x v="2"/>
  </r>
  <r>
    <s v="VYP-89830-878"/>
    <x v="132"/>
    <s v="12715-05198-QU"/>
    <s v="A-M-2.5"/>
    <n v="2"/>
    <x v="139"/>
    <s v=""/>
    <x v="0"/>
    <s v="Ara"/>
    <s v="M"/>
    <x v="2"/>
    <n v="25.874999999999996"/>
    <n v="51.749999999999993"/>
    <x v="2"/>
    <x v="0"/>
  </r>
  <r>
    <s v="AMT-40418-362"/>
    <x v="133"/>
    <s v="04513-76520-QO"/>
    <s v="L-D-1"/>
    <n v="1"/>
    <x v="140"/>
    <s v="jbalsillie46@princeton.edu"/>
    <x v="0"/>
    <s v="Lib"/>
    <s v="D"/>
    <x v="0"/>
    <n v="12.95"/>
    <n v="12.95"/>
    <x v="3"/>
    <x v="2"/>
  </r>
  <r>
    <s v="NFQ-23241-793"/>
    <x v="134"/>
    <s v="88446-59251-SQ"/>
    <s v="A-M-1"/>
    <n v="3"/>
    <x v="141"/>
    <s v=""/>
    <x v="0"/>
    <s v="Ara"/>
    <s v="M"/>
    <x v="0"/>
    <n v="11.25"/>
    <n v="33.75"/>
    <x v="2"/>
    <x v="0"/>
  </r>
  <r>
    <s v="JQK-64922-985"/>
    <x v="113"/>
    <s v="23779-10274-KN"/>
    <s v="R-M-2.5"/>
    <n v="3"/>
    <x v="142"/>
    <s v="bleffek48@ning.com"/>
    <x v="0"/>
    <s v="Rob"/>
    <s v="M"/>
    <x v="2"/>
    <n v="22.884999999999998"/>
    <n v="68.655000000000001"/>
    <x v="0"/>
    <x v="0"/>
  </r>
  <r>
    <s v="YET-17732-678"/>
    <x v="135"/>
    <s v="57235-92842-DK"/>
    <s v="R-D-0.2"/>
    <n v="1"/>
    <x v="143"/>
    <s v=""/>
    <x v="0"/>
    <s v="Rob"/>
    <s v="D"/>
    <x v="3"/>
    <n v="2.6849999999999996"/>
    <n v="2.6849999999999996"/>
    <x v="0"/>
    <x v="2"/>
  </r>
  <r>
    <s v="NKW-24945-846"/>
    <x v="35"/>
    <s v="75977-30364-AY"/>
    <s v="A-D-2.5"/>
    <n v="5"/>
    <x v="144"/>
    <s v="jpray4a@youtube.com"/>
    <x v="0"/>
    <s v="Ara"/>
    <s v="D"/>
    <x v="2"/>
    <n v="22.884999999999998"/>
    <n v="114.42499999999998"/>
    <x v="2"/>
    <x v="2"/>
  </r>
  <r>
    <s v="VKA-82720-513"/>
    <x v="136"/>
    <s v="12299-30914-NG"/>
    <s v="A-M-2.5"/>
    <n v="6"/>
    <x v="145"/>
    <s v="gholborn4b@ow.ly"/>
    <x v="0"/>
    <s v="Ara"/>
    <s v="M"/>
    <x v="2"/>
    <n v="25.874999999999996"/>
    <n v="155.24999999999997"/>
    <x v="2"/>
    <x v="0"/>
  </r>
  <r>
    <s v="THA-60599-417"/>
    <x v="137"/>
    <s v="59971-35626-YJ"/>
    <s v="A-M-2.5"/>
    <n v="3"/>
    <x v="146"/>
    <s v="fkeinrat4c@dailymail.co.uk"/>
    <x v="0"/>
    <s v="Ara"/>
    <s v="M"/>
    <x v="2"/>
    <n v="25.874999999999996"/>
    <n v="77.624999999999986"/>
    <x v="2"/>
    <x v="0"/>
  </r>
  <r>
    <s v="MEK-39769-035"/>
    <x v="138"/>
    <s v="15380-76513-PS"/>
    <s v="R-D-2.5"/>
    <n v="3"/>
    <x v="147"/>
    <s v="pyea4d@aol.com"/>
    <x v="1"/>
    <s v="Rob"/>
    <s v="D"/>
    <x v="2"/>
    <n v="20.584999999999997"/>
    <n v="61.754999999999995"/>
    <x v="0"/>
    <x v="2"/>
  </r>
  <r>
    <s v="JAF-18294-750"/>
    <x v="139"/>
    <s v="73564-98204-EY"/>
    <s v="R-D-2.5"/>
    <n v="6"/>
    <x v="148"/>
    <s v=""/>
    <x v="0"/>
    <s v="Rob"/>
    <s v="D"/>
    <x v="2"/>
    <n v="20.584999999999997"/>
    <n v="123.50999999999999"/>
    <x v="0"/>
    <x v="2"/>
  </r>
  <r>
    <s v="TME-59627-221"/>
    <x v="140"/>
    <s v="72282-40594-RX"/>
    <s v="L-L-2.5"/>
    <n v="6"/>
    <x v="149"/>
    <s v=""/>
    <x v="0"/>
    <s v="Lib"/>
    <s v="L"/>
    <x v="2"/>
    <n v="36.454999999999998"/>
    <n v="218.73"/>
    <x v="3"/>
    <x v="1"/>
  </r>
  <r>
    <s v="UDG-65353-824"/>
    <x v="141"/>
    <s v="17514-94165-RJ"/>
    <s v="E-M-0.5"/>
    <n v="4"/>
    <x v="150"/>
    <s v="kswede4g@addthis.com"/>
    <x v="0"/>
    <s v="Exc"/>
    <s v="M"/>
    <x v="1"/>
    <n v="8.25"/>
    <n v="33"/>
    <x v="1"/>
    <x v="0"/>
  </r>
  <r>
    <s v="ENQ-42923-176"/>
    <x v="142"/>
    <s v="56248-75861-JX"/>
    <s v="A-L-0.5"/>
    <n v="3"/>
    <x v="151"/>
    <s v="lrubrow4h@microsoft.com"/>
    <x v="0"/>
    <s v="Ara"/>
    <s v="L"/>
    <x v="1"/>
    <n v="7.77"/>
    <n v="23.31"/>
    <x v="2"/>
    <x v="1"/>
  </r>
  <r>
    <s v="CBT-55781-720"/>
    <x v="143"/>
    <s v="97855-54761-IS"/>
    <s v="E-D-0.5"/>
    <n v="3"/>
    <x v="152"/>
    <s v="dtift4i@netvibes.com"/>
    <x v="0"/>
    <s v="Exc"/>
    <s v="D"/>
    <x v="1"/>
    <n v="7.29"/>
    <n v="21.87"/>
    <x v="1"/>
    <x v="2"/>
  </r>
  <r>
    <s v="NEU-86533-016"/>
    <x v="144"/>
    <s v="96544-91644-IT"/>
    <s v="R-D-0.2"/>
    <n v="6"/>
    <x v="153"/>
    <s v="gschonfeld4j@oracle.com"/>
    <x v="0"/>
    <s v="Rob"/>
    <s v="D"/>
    <x v="3"/>
    <n v="2.6849999999999996"/>
    <n v="16.11"/>
    <x v="0"/>
    <x v="2"/>
  </r>
  <r>
    <s v="BYU-58154-603"/>
    <x v="145"/>
    <s v="51971-70393-QM"/>
    <s v="E-D-0.5"/>
    <n v="4"/>
    <x v="154"/>
    <s v="cfeye4k@google.co.jp"/>
    <x v="1"/>
    <s v="Exc"/>
    <s v="D"/>
    <x v="1"/>
    <n v="7.29"/>
    <n v="29.16"/>
    <x v="1"/>
    <x v="2"/>
  </r>
  <r>
    <s v="EHJ-05910-257"/>
    <x v="146"/>
    <s v="06812-11924-IK"/>
    <s v="R-D-1"/>
    <n v="6"/>
    <x v="155"/>
    <s v=""/>
    <x v="0"/>
    <s v="Rob"/>
    <s v="D"/>
    <x v="0"/>
    <n v="8.9499999999999993"/>
    <n v="53.699999999999996"/>
    <x v="0"/>
    <x v="2"/>
  </r>
  <r>
    <s v="EIL-44855-309"/>
    <x v="147"/>
    <s v="59741-90220-OW"/>
    <s v="R-D-0.5"/>
    <n v="5"/>
    <x v="156"/>
    <s v=""/>
    <x v="0"/>
    <s v="Rob"/>
    <s v="D"/>
    <x v="1"/>
    <n v="5.3699999999999992"/>
    <n v="26.849999999999994"/>
    <x v="0"/>
    <x v="2"/>
  </r>
  <r>
    <s v="HCA-87224-420"/>
    <x v="148"/>
    <s v="62682-27930-PD"/>
    <s v="E-M-0.5"/>
    <n v="5"/>
    <x v="157"/>
    <s v="tfero4n@comsenz.com"/>
    <x v="0"/>
    <s v="Exc"/>
    <s v="M"/>
    <x v="1"/>
    <n v="8.25"/>
    <n v="41.25"/>
    <x v="1"/>
    <x v="0"/>
  </r>
  <r>
    <s v="ABO-29054-365"/>
    <x v="149"/>
    <s v="00256-19905-YG"/>
    <s v="A-M-0.5"/>
    <n v="6"/>
    <x v="158"/>
    <s v=""/>
    <x v="1"/>
    <s v="Ara"/>
    <s v="M"/>
    <x v="1"/>
    <n v="6.75"/>
    <n v="40.5"/>
    <x v="2"/>
    <x v="0"/>
  </r>
  <r>
    <s v="TKN-58485-031"/>
    <x v="150"/>
    <s v="38890-22576-UI"/>
    <s v="R-D-1"/>
    <n v="2"/>
    <x v="159"/>
    <s v="fdauney4p@sphinn.com"/>
    <x v="1"/>
    <s v="Rob"/>
    <s v="D"/>
    <x v="0"/>
    <n v="8.9499999999999993"/>
    <n v="17.899999999999999"/>
    <x v="0"/>
    <x v="2"/>
  </r>
  <r>
    <s v="RCK-04069-371"/>
    <x v="151"/>
    <s v="94573-61802-PH"/>
    <s v="E-L-2.5"/>
    <n v="2"/>
    <x v="160"/>
    <s v="searley4q@youku.com"/>
    <x v="2"/>
    <s v="Exc"/>
    <s v="L"/>
    <x v="2"/>
    <n v="34.154999999999994"/>
    <n v="68.309999999999988"/>
    <x v="1"/>
    <x v="1"/>
  </r>
  <r>
    <s v="IRJ-67095-738"/>
    <x v="13"/>
    <s v="86447-02699-UT"/>
    <s v="E-M-2.5"/>
    <n v="2"/>
    <x v="161"/>
    <s v="mchamberlayne4r@bigcartel.com"/>
    <x v="0"/>
    <s v="Exc"/>
    <s v="M"/>
    <x v="2"/>
    <n v="31.624999999999996"/>
    <n v="63.249999999999993"/>
    <x v="1"/>
    <x v="0"/>
  </r>
  <r>
    <s v="VEA-31961-977"/>
    <x v="79"/>
    <s v="51432-27169-KN"/>
    <s v="E-D-0.5"/>
    <n v="3"/>
    <x v="162"/>
    <s v="bflaherty4s@moonfruit.com"/>
    <x v="1"/>
    <s v="Exc"/>
    <s v="D"/>
    <x v="1"/>
    <n v="7.29"/>
    <n v="21.87"/>
    <x v="1"/>
    <x v="2"/>
  </r>
  <r>
    <s v="BAF-42286-205"/>
    <x v="152"/>
    <s v="43074-00987-PB"/>
    <s v="R-M-2.5"/>
    <n v="4"/>
    <x v="163"/>
    <s v="ocolbeck4t@sina.com.cn"/>
    <x v="0"/>
    <s v="Rob"/>
    <s v="M"/>
    <x v="2"/>
    <n v="22.884999999999998"/>
    <n v="91.539999999999992"/>
    <x v="0"/>
    <x v="0"/>
  </r>
  <r>
    <s v="WOR-52762-511"/>
    <x v="153"/>
    <s v="04739-85772-QT"/>
    <s v="E-L-2.5"/>
    <n v="6"/>
    <x v="164"/>
    <s v=""/>
    <x v="0"/>
    <s v="Exc"/>
    <s v="L"/>
    <x v="2"/>
    <n v="34.154999999999994"/>
    <n v="204.92999999999995"/>
    <x v="1"/>
    <x v="1"/>
  </r>
  <r>
    <s v="ZWK-03995-815"/>
    <x v="154"/>
    <s v="28279-78469-YW"/>
    <s v="E-M-2.5"/>
    <n v="2"/>
    <x v="165"/>
    <s v="ehobbing4v@nsw.gov.au"/>
    <x v="0"/>
    <s v="Exc"/>
    <s v="M"/>
    <x v="2"/>
    <n v="31.624999999999996"/>
    <n v="63.249999999999993"/>
    <x v="1"/>
    <x v="0"/>
  </r>
  <r>
    <s v="CKF-43291-846"/>
    <x v="155"/>
    <s v="91829-99544-DS"/>
    <s v="E-L-2.5"/>
    <n v="1"/>
    <x v="166"/>
    <s v="othynne4w@auda.org.au"/>
    <x v="0"/>
    <s v="Exc"/>
    <s v="L"/>
    <x v="2"/>
    <n v="34.154999999999994"/>
    <n v="34.154999999999994"/>
    <x v="1"/>
    <x v="1"/>
  </r>
  <r>
    <s v="RMW-74160-339"/>
    <x v="156"/>
    <s v="38978-59582-JP"/>
    <s v="R-L-2.5"/>
    <n v="4"/>
    <x v="167"/>
    <s v="eheining4x@flickr.com"/>
    <x v="0"/>
    <s v="Rob"/>
    <s v="L"/>
    <x v="2"/>
    <n v="27.484999999999996"/>
    <n v="109.93999999999998"/>
    <x v="0"/>
    <x v="1"/>
  </r>
  <r>
    <s v="FMT-94584-786"/>
    <x v="22"/>
    <s v="86504-96610-BH"/>
    <s v="A-L-1"/>
    <n v="2"/>
    <x v="168"/>
    <s v="kmelloi4y@imdb.com"/>
    <x v="0"/>
    <s v="Ara"/>
    <s v="L"/>
    <x v="0"/>
    <n v="12.95"/>
    <n v="25.9"/>
    <x v="2"/>
    <x v="1"/>
  </r>
  <r>
    <s v="NWT-78222-575"/>
    <x v="157"/>
    <s v="75986-98864-EZ"/>
    <s v="A-D-0.2"/>
    <n v="1"/>
    <x v="169"/>
    <s v=""/>
    <x v="1"/>
    <s v="Ara"/>
    <s v="D"/>
    <x v="3"/>
    <n v="2.9849999999999999"/>
    <n v="2.9849999999999999"/>
    <x v="2"/>
    <x v="2"/>
  </r>
  <r>
    <s v="EOI-02511-919"/>
    <x v="158"/>
    <s v="66776-88682-RG"/>
    <s v="E-L-0.2"/>
    <n v="5"/>
    <x v="170"/>
    <s v="amussen50@51.la"/>
    <x v="0"/>
    <s v="Exc"/>
    <s v="L"/>
    <x v="3"/>
    <n v="4.4550000000000001"/>
    <n v="22.274999999999999"/>
    <x v="1"/>
    <x v="1"/>
  </r>
  <r>
    <s v="EOI-02511-919"/>
    <x v="158"/>
    <s v="66776-88682-RG"/>
    <s v="A-D-0.5"/>
    <n v="5"/>
    <x v="170"/>
    <s v="amussen50@51.la"/>
    <x v="0"/>
    <s v="Ara"/>
    <s v="D"/>
    <x v="1"/>
    <n v="5.97"/>
    <n v="29.849999999999998"/>
    <x v="2"/>
    <x v="2"/>
  </r>
  <r>
    <s v="UCT-03935-589"/>
    <x v="78"/>
    <s v="85851-78384-DM"/>
    <s v="R-D-0.5"/>
    <n v="6"/>
    <x v="171"/>
    <s v="amundford52@nbcnews.com"/>
    <x v="0"/>
    <s v="Rob"/>
    <s v="D"/>
    <x v="1"/>
    <n v="5.3699999999999992"/>
    <n v="32.22"/>
    <x v="0"/>
    <x v="2"/>
  </r>
  <r>
    <s v="SBI-60013-494"/>
    <x v="159"/>
    <s v="55232-81621-BX"/>
    <s v="E-M-0.2"/>
    <n v="2"/>
    <x v="172"/>
    <s v="twalas53@google.ca"/>
    <x v="0"/>
    <s v="Exc"/>
    <s v="M"/>
    <x v="3"/>
    <n v="4.125"/>
    <n v="8.25"/>
    <x v="1"/>
    <x v="0"/>
  </r>
  <r>
    <s v="QRA-73277-814"/>
    <x v="160"/>
    <s v="80310-92912-JA"/>
    <s v="A-L-0.5"/>
    <n v="4"/>
    <x v="173"/>
    <s v="iblazewicz54@thetimes.co.uk"/>
    <x v="0"/>
    <s v="Ara"/>
    <s v="L"/>
    <x v="1"/>
    <n v="7.77"/>
    <n v="31.08"/>
    <x v="2"/>
    <x v="1"/>
  </r>
  <r>
    <s v="EQE-31648-909"/>
    <x v="161"/>
    <s v="19821-05175-WZ"/>
    <s v="E-D-0.5"/>
    <n v="5"/>
    <x v="174"/>
    <s v="arizzetti55@naver.com"/>
    <x v="0"/>
    <s v="Exc"/>
    <s v="D"/>
    <x v="1"/>
    <n v="7.29"/>
    <n v="36.450000000000003"/>
    <x v="1"/>
    <x v="2"/>
  </r>
  <r>
    <s v="QOO-24615-950"/>
    <x v="162"/>
    <s v="01338-83217-GV"/>
    <s v="R-M-2.5"/>
    <n v="3"/>
    <x v="175"/>
    <s v="mmeriet56@noaa.gov"/>
    <x v="0"/>
    <s v="Rob"/>
    <s v="M"/>
    <x v="2"/>
    <n v="22.884999999999998"/>
    <n v="68.655000000000001"/>
    <x v="0"/>
    <x v="0"/>
  </r>
  <r>
    <s v="WDV-73864-037"/>
    <x v="70"/>
    <s v="66044-25298-TA"/>
    <s v="L-M-0.5"/>
    <n v="5"/>
    <x v="176"/>
    <s v="lpratt57@netvibes.com"/>
    <x v="0"/>
    <s v="Lib"/>
    <s v="M"/>
    <x v="1"/>
    <n v="8.73"/>
    <n v="43.650000000000006"/>
    <x v="3"/>
    <x v="0"/>
  </r>
  <r>
    <s v="PKR-88575-066"/>
    <x v="163"/>
    <s v="28728-47861-TZ"/>
    <s v="E-L-0.2"/>
    <n v="1"/>
    <x v="177"/>
    <s v="akitchingham58@com.com"/>
    <x v="0"/>
    <s v="Exc"/>
    <s v="L"/>
    <x v="3"/>
    <n v="4.4550000000000001"/>
    <n v="4.4550000000000001"/>
    <x v="1"/>
    <x v="1"/>
  </r>
  <r>
    <s v="BWR-85735-955"/>
    <x v="153"/>
    <s v="32638-38620-AX"/>
    <s v="L-M-1"/>
    <n v="3"/>
    <x v="178"/>
    <s v="bbartholin59@xinhuanet.com"/>
    <x v="0"/>
    <s v="Lib"/>
    <s v="M"/>
    <x v="0"/>
    <n v="14.55"/>
    <n v="43.650000000000006"/>
    <x v="3"/>
    <x v="0"/>
  </r>
  <r>
    <s v="YFX-64795-136"/>
    <x v="164"/>
    <s v="83163-65741-IH"/>
    <s v="L-M-2.5"/>
    <n v="1"/>
    <x v="179"/>
    <s v="mprinn5a@usa.gov"/>
    <x v="0"/>
    <s v="Lib"/>
    <s v="M"/>
    <x v="2"/>
    <n v="33.464999999999996"/>
    <n v="33.464999999999996"/>
    <x v="3"/>
    <x v="0"/>
  </r>
  <r>
    <s v="DDO-71442-967"/>
    <x v="165"/>
    <s v="89422-58281-FD"/>
    <s v="L-D-0.2"/>
    <n v="5"/>
    <x v="180"/>
    <s v="abaudino5b@netvibes.com"/>
    <x v="0"/>
    <s v="Lib"/>
    <s v="D"/>
    <x v="3"/>
    <n v="3.8849999999999998"/>
    <n v="19.424999999999997"/>
    <x v="3"/>
    <x v="2"/>
  </r>
  <r>
    <s v="ILQ-11027-588"/>
    <x v="166"/>
    <s v="76293-30918-DQ"/>
    <s v="E-D-1"/>
    <n v="6"/>
    <x v="181"/>
    <s v="ppetrushanko5c@blinklist.com"/>
    <x v="1"/>
    <s v="Exc"/>
    <s v="D"/>
    <x v="0"/>
    <n v="12.15"/>
    <n v="72.900000000000006"/>
    <x v="1"/>
    <x v="2"/>
  </r>
  <r>
    <s v="KRZ-13868-122"/>
    <x v="167"/>
    <s v="86779-84838-EJ"/>
    <s v="E-L-1"/>
    <n v="3"/>
    <x v="182"/>
    <s v=""/>
    <x v="0"/>
    <s v="Exc"/>
    <s v="L"/>
    <x v="0"/>
    <n v="14.85"/>
    <n v="44.55"/>
    <x v="1"/>
    <x v="1"/>
  </r>
  <r>
    <s v="VRM-93594-914"/>
    <x v="168"/>
    <s v="66806-41795-MX"/>
    <s v="E-D-0.5"/>
    <n v="5"/>
    <x v="183"/>
    <s v="elaird5e@bing.com"/>
    <x v="0"/>
    <s v="Exc"/>
    <s v="D"/>
    <x v="1"/>
    <n v="7.29"/>
    <n v="36.450000000000003"/>
    <x v="1"/>
    <x v="2"/>
  </r>
  <r>
    <s v="HXL-22497-359"/>
    <x v="169"/>
    <s v="64875-71224-UI"/>
    <s v="A-L-1"/>
    <n v="3"/>
    <x v="184"/>
    <s v="mhowsden5f@infoseek.co.jp"/>
    <x v="0"/>
    <s v="Ara"/>
    <s v="L"/>
    <x v="0"/>
    <n v="12.95"/>
    <n v="38.849999999999994"/>
    <x v="2"/>
    <x v="1"/>
  </r>
  <r>
    <s v="NOP-21394-646"/>
    <x v="170"/>
    <s v="16982-35708-BZ"/>
    <s v="E-L-0.5"/>
    <n v="6"/>
    <x v="185"/>
    <s v="ncuttler5g@parallels.com"/>
    <x v="0"/>
    <s v="Exc"/>
    <s v="L"/>
    <x v="1"/>
    <n v="8.91"/>
    <n v="53.46"/>
    <x v="1"/>
    <x v="1"/>
  </r>
  <r>
    <s v="NOP-21394-646"/>
    <x v="170"/>
    <s v="16982-35708-BZ"/>
    <s v="L-D-2.5"/>
    <n v="2"/>
    <x v="185"/>
    <s v="ncuttler5g@parallels.com"/>
    <x v="0"/>
    <s v="Lib"/>
    <s v="D"/>
    <x v="2"/>
    <n v="29.784999999999997"/>
    <n v="59.569999999999993"/>
    <x v="3"/>
    <x v="2"/>
  </r>
  <r>
    <s v="NOP-21394-646"/>
    <x v="170"/>
    <s v="16982-35708-BZ"/>
    <s v="L-D-2.5"/>
    <n v="3"/>
    <x v="185"/>
    <s v="ncuttler5g@parallels.com"/>
    <x v="0"/>
    <s v="Lib"/>
    <s v="D"/>
    <x v="2"/>
    <n v="29.784999999999997"/>
    <n v="89.35499999999999"/>
    <x v="3"/>
    <x v="2"/>
  </r>
  <r>
    <s v="NOP-21394-646"/>
    <x v="170"/>
    <s v="16982-35708-BZ"/>
    <s v="L-L-0.5"/>
    <n v="4"/>
    <x v="185"/>
    <s v="ncuttler5g@parallels.com"/>
    <x v="0"/>
    <s v="Lib"/>
    <s v="L"/>
    <x v="1"/>
    <n v="9.51"/>
    <n v="38.04"/>
    <x v="3"/>
    <x v="1"/>
  </r>
  <r>
    <s v="NOP-21394-646"/>
    <x v="170"/>
    <s v="16982-35708-BZ"/>
    <s v="E-M-1"/>
    <n v="3"/>
    <x v="185"/>
    <s v="ncuttler5g@parallels.com"/>
    <x v="0"/>
    <s v="Exc"/>
    <s v="M"/>
    <x v="0"/>
    <n v="13.75"/>
    <n v="41.25"/>
    <x v="1"/>
    <x v="0"/>
  </r>
  <r>
    <s v="FTV-77095-168"/>
    <x v="171"/>
    <s v="66708-26678-QK"/>
    <s v="L-L-0.5"/>
    <n v="6"/>
    <x v="186"/>
    <s v=""/>
    <x v="0"/>
    <s v="Lib"/>
    <s v="L"/>
    <x v="1"/>
    <n v="9.51"/>
    <n v="57.06"/>
    <x v="3"/>
    <x v="1"/>
  </r>
  <r>
    <s v="BOR-02906-411"/>
    <x v="172"/>
    <s v="08743-09057-OO"/>
    <s v="L-D-2.5"/>
    <n v="6"/>
    <x v="187"/>
    <s v="tfelip5m@typepad.com"/>
    <x v="0"/>
    <s v="Lib"/>
    <s v="D"/>
    <x v="2"/>
    <n v="29.784999999999997"/>
    <n v="178.70999999999998"/>
    <x v="3"/>
    <x v="2"/>
  </r>
  <r>
    <s v="WMP-68847-770"/>
    <x v="173"/>
    <s v="37490-01572-JW"/>
    <s v="L-L-0.2"/>
    <n v="1"/>
    <x v="188"/>
    <s v="vle5n@disqus.com"/>
    <x v="0"/>
    <s v="Lib"/>
    <s v="L"/>
    <x v="3"/>
    <n v="4.7549999999999999"/>
    <n v="4.7549999999999999"/>
    <x v="3"/>
    <x v="1"/>
  </r>
  <r>
    <s v="TMO-22785-872"/>
    <x v="174"/>
    <s v="01811-60350-CU"/>
    <s v="E-M-1"/>
    <n v="6"/>
    <x v="189"/>
    <s v=""/>
    <x v="0"/>
    <s v="Exc"/>
    <s v="M"/>
    <x v="0"/>
    <n v="13.75"/>
    <n v="82.5"/>
    <x v="1"/>
    <x v="0"/>
  </r>
  <r>
    <s v="TJG-73587-353"/>
    <x v="175"/>
    <s v="24766-58139-GT"/>
    <s v="R-D-0.2"/>
    <n v="3"/>
    <x v="190"/>
    <s v=""/>
    <x v="0"/>
    <s v="Rob"/>
    <s v="D"/>
    <x v="3"/>
    <n v="2.6849999999999996"/>
    <n v="8.0549999999999997"/>
    <x v="0"/>
    <x v="2"/>
  </r>
  <r>
    <s v="OOU-61343-455"/>
    <x v="176"/>
    <s v="90123-70970-NY"/>
    <s v="A-M-1"/>
    <n v="2"/>
    <x v="191"/>
    <s v="npoolman5q@howstuffworks.com"/>
    <x v="0"/>
    <s v="Ara"/>
    <s v="M"/>
    <x v="0"/>
    <n v="11.25"/>
    <n v="22.5"/>
    <x v="2"/>
    <x v="0"/>
  </r>
  <r>
    <s v="RMA-08327-369"/>
    <x v="142"/>
    <s v="93809-05424-MG"/>
    <s v="A-M-0.5"/>
    <n v="6"/>
    <x v="192"/>
    <s v="oduny5r@constantcontact.com"/>
    <x v="0"/>
    <s v="Ara"/>
    <s v="M"/>
    <x v="1"/>
    <n v="6.75"/>
    <n v="40.5"/>
    <x v="2"/>
    <x v="0"/>
  </r>
  <r>
    <s v="SFB-97929-779"/>
    <x v="177"/>
    <s v="85425-33494-HQ"/>
    <s v="E-D-0.5"/>
    <n v="4"/>
    <x v="193"/>
    <s v="chalfhide5s@google.ru"/>
    <x v="1"/>
    <s v="Exc"/>
    <s v="D"/>
    <x v="1"/>
    <n v="7.29"/>
    <n v="29.16"/>
    <x v="1"/>
    <x v="2"/>
  </r>
  <r>
    <s v="AUP-10128-606"/>
    <x v="178"/>
    <s v="54387-64897-XC"/>
    <s v="A-M-0.5"/>
    <n v="1"/>
    <x v="194"/>
    <s v="fmalecky5t@list-manage.com"/>
    <x v="2"/>
    <s v="Ara"/>
    <s v="M"/>
    <x v="1"/>
    <n v="6.75"/>
    <n v="6.75"/>
    <x v="2"/>
    <x v="0"/>
  </r>
  <r>
    <s v="YTW-40242-005"/>
    <x v="179"/>
    <s v="01035-70465-UO"/>
    <s v="L-D-1"/>
    <n v="4"/>
    <x v="195"/>
    <s v="aattwater5u@wikia.com"/>
    <x v="0"/>
    <s v="Lib"/>
    <s v="D"/>
    <x v="0"/>
    <n v="12.95"/>
    <n v="51.8"/>
    <x v="3"/>
    <x v="2"/>
  </r>
  <r>
    <s v="PRP-53390-819"/>
    <x v="180"/>
    <s v="84260-39432-ML"/>
    <s v="E-L-0.5"/>
    <n v="6"/>
    <x v="196"/>
    <s v="mwhellans5v@mapquest.com"/>
    <x v="0"/>
    <s v="Exc"/>
    <s v="L"/>
    <x v="1"/>
    <n v="8.91"/>
    <n v="53.46"/>
    <x v="1"/>
    <x v="1"/>
  </r>
  <r>
    <s v="GSJ-01065-125"/>
    <x v="181"/>
    <s v="69779-40609-RS"/>
    <s v="E-D-0.2"/>
    <n v="4"/>
    <x v="197"/>
    <s v="dcamilletti5w@businesswire.com"/>
    <x v="0"/>
    <s v="Exc"/>
    <s v="D"/>
    <x v="3"/>
    <n v="3.645"/>
    <n v="14.58"/>
    <x v="1"/>
    <x v="2"/>
  </r>
  <r>
    <s v="YQU-65147-580"/>
    <x v="182"/>
    <s v="80247-70000-HT"/>
    <s v="R-D-2.5"/>
    <n v="1"/>
    <x v="198"/>
    <s v="egalgey5x@wufoo.com"/>
    <x v="0"/>
    <s v="Rob"/>
    <s v="D"/>
    <x v="2"/>
    <n v="20.584999999999997"/>
    <n v="20.584999999999997"/>
    <x v="0"/>
    <x v="2"/>
  </r>
  <r>
    <s v="QPM-95832-683"/>
    <x v="183"/>
    <s v="35058-04550-VC"/>
    <s v="L-L-1"/>
    <n v="2"/>
    <x v="199"/>
    <s v="mhame5y@newsvine.com"/>
    <x v="1"/>
    <s v="Lib"/>
    <s v="L"/>
    <x v="0"/>
    <n v="15.85"/>
    <n v="31.7"/>
    <x v="3"/>
    <x v="1"/>
  </r>
  <r>
    <s v="BNQ-88920-567"/>
    <x v="184"/>
    <s v="27226-53717-SY"/>
    <s v="L-D-0.2"/>
    <n v="6"/>
    <x v="200"/>
    <s v="igurnee5z@usnews.com"/>
    <x v="0"/>
    <s v="Lib"/>
    <s v="D"/>
    <x v="3"/>
    <n v="3.8849999999999998"/>
    <n v="23.31"/>
    <x v="3"/>
    <x v="2"/>
  </r>
  <r>
    <s v="PUX-47906-110"/>
    <x v="185"/>
    <s v="02002-98725-CH"/>
    <s v="L-M-1"/>
    <n v="4"/>
    <x v="201"/>
    <s v="asnowding60@comsenz.com"/>
    <x v="0"/>
    <s v="Lib"/>
    <s v="M"/>
    <x v="0"/>
    <n v="14.55"/>
    <n v="58.2"/>
    <x v="3"/>
    <x v="0"/>
  </r>
  <r>
    <s v="COL-72079-610"/>
    <x v="186"/>
    <s v="38487-01549-MV"/>
    <s v="E-L-0.5"/>
    <n v="4"/>
    <x v="202"/>
    <s v="gpoinsett61@berkeley.edu"/>
    <x v="0"/>
    <s v="Exc"/>
    <s v="L"/>
    <x v="1"/>
    <n v="8.91"/>
    <n v="35.64"/>
    <x v="1"/>
    <x v="1"/>
  </r>
  <r>
    <s v="LBC-45686-819"/>
    <x v="187"/>
    <s v="98573-41811-EQ"/>
    <s v="A-M-1"/>
    <n v="5"/>
    <x v="203"/>
    <s v="rfurman62@t.co"/>
    <x v="1"/>
    <s v="Ara"/>
    <s v="M"/>
    <x v="0"/>
    <n v="11.25"/>
    <n v="56.25"/>
    <x v="2"/>
    <x v="0"/>
  </r>
  <r>
    <s v="BLQ-03709-265"/>
    <x v="148"/>
    <s v="72463-75685-MV"/>
    <s v="R-L-0.2"/>
    <n v="3"/>
    <x v="204"/>
    <s v="ccrosier63@xrea.com"/>
    <x v="0"/>
    <s v="Rob"/>
    <s v="L"/>
    <x v="3"/>
    <n v="3.5849999999999995"/>
    <n v="10.754999999999999"/>
    <x v="0"/>
    <x v="1"/>
  </r>
  <r>
    <s v="BLQ-03709-265"/>
    <x v="148"/>
    <s v="72463-75685-MV"/>
    <s v="R-M-0.2"/>
    <n v="5"/>
    <x v="204"/>
    <s v="ccrosier63@xrea.com"/>
    <x v="0"/>
    <s v="Rob"/>
    <s v="M"/>
    <x v="3"/>
    <n v="2.9849999999999999"/>
    <n v="14.924999999999999"/>
    <x v="0"/>
    <x v="0"/>
  </r>
  <r>
    <s v="VFZ-91673-181"/>
    <x v="188"/>
    <s v="10225-91535-AI"/>
    <s v="A-L-1"/>
    <n v="6"/>
    <x v="205"/>
    <s v="lrushmer65@europa.eu"/>
    <x v="0"/>
    <s v="Ara"/>
    <s v="L"/>
    <x v="0"/>
    <n v="12.95"/>
    <n v="77.699999999999989"/>
    <x v="2"/>
    <x v="1"/>
  </r>
  <r>
    <s v="WKD-81956-870"/>
    <x v="189"/>
    <s v="48090-06534-HI"/>
    <s v="L-D-0.5"/>
    <n v="3"/>
    <x v="206"/>
    <s v="wedinborough66@github.io"/>
    <x v="0"/>
    <s v="Lib"/>
    <s v="D"/>
    <x v="1"/>
    <n v="7.77"/>
    <n v="23.31"/>
    <x v="3"/>
    <x v="2"/>
  </r>
  <r>
    <s v="TNI-91067-006"/>
    <x v="190"/>
    <s v="80444-58185-FX"/>
    <s v="E-L-1"/>
    <n v="4"/>
    <x v="207"/>
    <s v=""/>
    <x v="0"/>
    <s v="Exc"/>
    <s v="L"/>
    <x v="0"/>
    <n v="14.85"/>
    <n v="59.4"/>
    <x v="1"/>
    <x v="1"/>
  </r>
  <r>
    <s v="IZA-61469-812"/>
    <x v="191"/>
    <s v="13561-92774-WP"/>
    <s v="L-D-2.5"/>
    <n v="4"/>
    <x v="208"/>
    <s v="kbromehead68@un.org"/>
    <x v="0"/>
    <s v="Lib"/>
    <s v="D"/>
    <x v="2"/>
    <n v="29.784999999999997"/>
    <n v="119.13999999999999"/>
    <x v="3"/>
    <x v="2"/>
  </r>
  <r>
    <s v="PSS-22466-862"/>
    <x v="192"/>
    <s v="11550-78378-GE"/>
    <s v="R-L-0.2"/>
    <n v="4"/>
    <x v="209"/>
    <s v="ewesterman69@si.edu"/>
    <x v="1"/>
    <s v="Rob"/>
    <s v="L"/>
    <x v="3"/>
    <n v="3.5849999999999995"/>
    <n v="14.339999999999998"/>
    <x v="0"/>
    <x v="1"/>
  </r>
  <r>
    <s v="REH-56504-397"/>
    <x v="193"/>
    <s v="90961-35603-RP"/>
    <s v="A-M-2.5"/>
    <n v="5"/>
    <x v="210"/>
    <s v="ahutchens6a@amazonaws.com"/>
    <x v="0"/>
    <s v="Ara"/>
    <s v="M"/>
    <x v="2"/>
    <n v="25.874999999999996"/>
    <n v="129.37499999999997"/>
    <x v="2"/>
    <x v="0"/>
  </r>
  <r>
    <s v="ALA-62598-016"/>
    <x v="194"/>
    <s v="57145-03803-ZL"/>
    <s v="R-D-0.2"/>
    <n v="6"/>
    <x v="211"/>
    <s v="nwyvill6b@naver.com"/>
    <x v="2"/>
    <s v="Rob"/>
    <s v="D"/>
    <x v="3"/>
    <n v="2.6849999999999996"/>
    <n v="16.11"/>
    <x v="0"/>
    <x v="2"/>
  </r>
  <r>
    <s v="EYE-70374-835"/>
    <x v="195"/>
    <s v="89115-11966-VF"/>
    <s v="R-L-0.2"/>
    <n v="5"/>
    <x v="212"/>
    <s v="bmathon6c@barnesandnoble.com"/>
    <x v="0"/>
    <s v="Rob"/>
    <s v="L"/>
    <x v="3"/>
    <n v="3.5849999999999995"/>
    <n v="17.924999999999997"/>
    <x v="0"/>
    <x v="1"/>
  </r>
  <r>
    <s v="CCZ-19589-212"/>
    <x v="196"/>
    <s v="05754-41702-FG"/>
    <s v="L-M-0.2"/>
    <n v="2"/>
    <x v="213"/>
    <s v="kstreight6d@about.com"/>
    <x v="0"/>
    <s v="Lib"/>
    <s v="M"/>
    <x v="3"/>
    <n v="4.3650000000000002"/>
    <n v="8.73"/>
    <x v="3"/>
    <x v="0"/>
  </r>
  <r>
    <s v="BPT-83989-157"/>
    <x v="197"/>
    <s v="84269-49816-ML"/>
    <s v="A-M-2.5"/>
    <n v="2"/>
    <x v="214"/>
    <s v="pcutchie6e@globo.com"/>
    <x v="0"/>
    <s v="Ara"/>
    <s v="M"/>
    <x v="2"/>
    <n v="25.874999999999996"/>
    <n v="51.749999999999993"/>
    <x v="2"/>
    <x v="0"/>
  </r>
  <r>
    <s v="YFH-87456-208"/>
    <x v="198"/>
    <s v="23600-98432-ME"/>
    <s v="L-M-0.2"/>
    <n v="2"/>
    <x v="215"/>
    <s v=""/>
    <x v="0"/>
    <s v="Lib"/>
    <s v="M"/>
    <x v="3"/>
    <n v="4.3650000000000002"/>
    <n v="8.73"/>
    <x v="3"/>
    <x v="0"/>
  </r>
  <r>
    <s v="JLN-14700-924"/>
    <x v="199"/>
    <s v="79058-02767-CP"/>
    <s v="L-L-0.2"/>
    <n v="5"/>
    <x v="216"/>
    <s v="cgheraldi6g@opera.com"/>
    <x v="2"/>
    <s v="Lib"/>
    <s v="L"/>
    <x v="3"/>
    <n v="4.7549999999999999"/>
    <n v="23.774999999999999"/>
    <x v="3"/>
    <x v="1"/>
  </r>
  <r>
    <s v="JVW-22582-137"/>
    <x v="200"/>
    <s v="89208-74646-UK"/>
    <s v="E-M-0.2"/>
    <n v="5"/>
    <x v="217"/>
    <s v="bkenwell6h@over-blog.com"/>
    <x v="0"/>
    <s v="Exc"/>
    <s v="M"/>
    <x v="3"/>
    <n v="4.125"/>
    <n v="20.625"/>
    <x v="1"/>
    <x v="0"/>
  </r>
  <r>
    <s v="LAA-41879-001"/>
    <x v="201"/>
    <s v="11408-81032-UR"/>
    <s v="L-L-2.5"/>
    <n v="1"/>
    <x v="218"/>
    <s v="tsutty6i@google.es"/>
    <x v="0"/>
    <s v="Lib"/>
    <s v="L"/>
    <x v="2"/>
    <n v="36.454999999999998"/>
    <n v="36.454999999999998"/>
    <x v="3"/>
    <x v="1"/>
  </r>
  <r>
    <s v="BRV-64870-915"/>
    <x v="202"/>
    <s v="32070-55528-UG"/>
    <s v="L-L-2.5"/>
    <n v="5"/>
    <x v="219"/>
    <s v=""/>
    <x v="1"/>
    <s v="Lib"/>
    <s v="L"/>
    <x v="2"/>
    <n v="36.454999999999998"/>
    <n v="182.27499999999998"/>
    <x v="3"/>
    <x v="1"/>
  </r>
  <r>
    <s v="RGJ-12544-083"/>
    <x v="203"/>
    <s v="48873-84433-PN"/>
    <s v="L-D-2.5"/>
    <n v="3"/>
    <x v="220"/>
    <s v="charce6k@cafepress.com"/>
    <x v="1"/>
    <s v="Lib"/>
    <s v="D"/>
    <x v="2"/>
    <n v="29.784999999999997"/>
    <n v="89.35499999999999"/>
    <x v="3"/>
    <x v="2"/>
  </r>
  <r>
    <s v="JJX-83339-346"/>
    <x v="204"/>
    <s v="32928-18158-OW"/>
    <s v="R-L-0.2"/>
    <n v="1"/>
    <x v="221"/>
    <s v=""/>
    <x v="0"/>
    <s v="Rob"/>
    <s v="L"/>
    <x v="3"/>
    <n v="3.5849999999999995"/>
    <n v="3.5849999999999995"/>
    <x v="0"/>
    <x v="1"/>
  </r>
  <r>
    <s v="BIU-21970-705"/>
    <x v="205"/>
    <s v="89711-56688-GG"/>
    <s v="R-M-2.5"/>
    <n v="2"/>
    <x v="222"/>
    <s v="fdrysdale6m@symantec.com"/>
    <x v="0"/>
    <s v="Rob"/>
    <s v="M"/>
    <x v="2"/>
    <n v="22.884999999999998"/>
    <n v="45.769999999999996"/>
    <x v="0"/>
    <x v="0"/>
  </r>
  <r>
    <s v="ELJ-87741-745"/>
    <x v="206"/>
    <s v="48389-71976-JB"/>
    <s v="E-L-1"/>
    <n v="4"/>
    <x v="223"/>
    <s v="dmagowan6n@fc2.com"/>
    <x v="0"/>
    <s v="Exc"/>
    <s v="L"/>
    <x v="0"/>
    <n v="14.85"/>
    <n v="59.4"/>
    <x v="1"/>
    <x v="1"/>
  </r>
  <r>
    <s v="SGI-48226-857"/>
    <x v="207"/>
    <s v="84033-80762-EQ"/>
    <s v="A-M-2.5"/>
    <n v="6"/>
    <x v="224"/>
    <s v=""/>
    <x v="0"/>
    <s v="Ara"/>
    <s v="M"/>
    <x v="2"/>
    <n v="25.874999999999996"/>
    <n v="155.24999999999997"/>
    <x v="2"/>
    <x v="0"/>
  </r>
  <r>
    <s v="AHV-66988-037"/>
    <x v="208"/>
    <s v="12743-00952-KO"/>
    <s v="R-M-2.5"/>
    <n v="2"/>
    <x v="225"/>
    <s v=""/>
    <x v="0"/>
    <s v="Rob"/>
    <s v="M"/>
    <x v="2"/>
    <n v="22.884999999999998"/>
    <n v="45.769999999999996"/>
    <x v="0"/>
    <x v="0"/>
  </r>
  <r>
    <s v="ISK-42066-094"/>
    <x v="209"/>
    <s v="41505-42181-EF"/>
    <s v="E-D-1"/>
    <n v="3"/>
    <x v="226"/>
    <s v="srushbrooke6q@youku.com"/>
    <x v="0"/>
    <s v="Exc"/>
    <s v="D"/>
    <x v="0"/>
    <n v="12.15"/>
    <n v="36.450000000000003"/>
    <x v="1"/>
    <x v="2"/>
  </r>
  <r>
    <s v="FTC-35822-530"/>
    <x v="210"/>
    <s v="14307-87663-KB"/>
    <s v="E-D-0.5"/>
    <n v="4"/>
    <x v="227"/>
    <s v="tdrynan6r@deviantart.com"/>
    <x v="0"/>
    <s v="Exc"/>
    <s v="D"/>
    <x v="1"/>
    <n v="7.29"/>
    <n v="29.16"/>
    <x v="1"/>
    <x v="2"/>
  </r>
  <r>
    <s v="VSS-56247-688"/>
    <x v="211"/>
    <s v="08360-19442-GB"/>
    <s v="L-M-2.5"/>
    <n v="4"/>
    <x v="228"/>
    <s v="eyurkov6s@hud.gov"/>
    <x v="0"/>
    <s v="Lib"/>
    <s v="M"/>
    <x v="2"/>
    <n v="33.464999999999996"/>
    <n v="133.85999999999999"/>
    <x v="3"/>
    <x v="0"/>
  </r>
  <r>
    <s v="HVW-25584-144"/>
    <x v="212"/>
    <s v="93405-51204-UW"/>
    <s v="L-L-0.2"/>
    <n v="5"/>
    <x v="229"/>
    <s v="lmallan6t@state.gov"/>
    <x v="0"/>
    <s v="Lib"/>
    <s v="L"/>
    <x v="3"/>
    <n v="4.7549999999999999"/>
    <n v="23.774999999999999"/>
    <x v="3"/>
    <x v="1"/>
  </r>
  <r>
    <s v="MUY-15309-209"/>
    <x v="213"/>
    <s v="97152-03355-IW"/>
    <s v="L-D-1"/>
    <n v="3"/>
    <x v="230"/>
    <s v="gbentjens6u@netlog.com"/>
    <x v="2"/>
    <s v="Lib"/>
    <s v="D"/>
    <x v="0"/>
    <n v="12.95"/>
    <n v="38.849999999999994"/>
    <x v="3"/>
    <x v="2"/>
  </r>
  <r>
    <s v="VAJ-44572-469"/>
    <x v="63"/>
    <s v="79216-73157-TE"/>
    <s v="R-L-0.2"/>
    <n v="6"/>
    <x v="231"/>
    <s v=""/>
    <x v="1"/>
    <s v="Rob"/>
    <s v="L"/>
    <x v="3"/>
    <n v="3.5849999999999995"/>
    <n v="21.509999999999998"/>
    <x v="0"/>
    <x v="1"/>
  </r>
  <r>
    <s v="YJU-84377-606"/>
    <x v="214"/>
    <s v="20259-47723-AC"/>
    <s v="A-D-1"/>
    <n v="1"/>
    <x v="232"/>
    <s v="lentwistle6w@omniture.com"/>
    <x v="0"/>
    <s v="Ara"/>
    <s v="D"/>
    <x v="0"/>
    <n v="9.9499999999999993"/>
    <n v="9.9499999999999993"/>
    <x v="2"/>
    <x v="2"/>
  </r>
  <r>
    <s v="VNC-93921-469"/>
    <x v="215"/>
    <s v="04666-71569-RI"/>
    <s v="L-L-1"/>
    <n v="1"/>
    <x v="233"/>
    <s v="zkiffe74@cyberchimps.com"/>
    <x v="0"/>
    <s v="Lib"/>
    <s v="L"/>
    <x v="0"/>
    <n v="15.85"/>
    <n v="15.85"/>
    <x v="3"/>
    <x v="1"/>
  </r>
  <r>
    <s v="OGB-91614-810"/>
    <x v="216"/>
    <s v="08909-77713-CG"/>
    <s v="R-M-0.2"/>
    <n v="1"/>
    <x v="234"/>
    <s v="macott6y@pagesperso-orange.fr"/>
    <x v="0"/>
    <s v="Rob"/>
    <s v="M"/>
    <x v="3"/>
    <n v="2.9849999999999999"/>
    <n v="2.9849999999999999"/>
    <x v="0"/>
    <x v="0"/>
  </r>
  <r>
    <s v="BQI-61647-496"/>
    <x v="217"/>
    <s v="84340-73931-VV"/>
    <s v="E-M-1"/>
    <n v="5"/>
    <x v="235"/>
    <s v="cheaviside6z@rediff.com"/>
    <x v="0"/>
    <s v="Exc"/>
    <s v="M"/>
    <x v="0"/>
    <n v="13.75"/>
    <n v="68.75"/>
    <x v="1"/>
    <x v="0"/>
  </r>
  <r>
    <s v="IOM-51636-823"/>
    <x v="218"/>
    <s v="04609-95151-XH"/>
    <s v="A-D-1"/>
    <n v="3"/>
    <x v="236"/>
    <s v=""/>
    <x v="0"/>
    <s v="Ara"/>
    <s v="D"/>
    <x v="0"/>
    <n v="9.9499999999999993"/>
    <n v="29.849999999999998"/>
    <x v="2"/>
    <x v="2"/>
  </r>
  <r>
    <s v="GGD-38107-641"/>
    <x v="219"/>
    <s v="99562-88650-YF"/>
    <s v="L-M-1"/>
    <n v="4"/>
    <x v="237"/>
    <s v="lkernan71@wsj.com"/>
    <x v="0"/>
    <s v="Lib"/>
    <s v="M"/>
    <x v="0"/>
    <n v="14.55"/>
    <n v="58.2"/>
    <x v="3"/>
    <x v="0"/>
  </r>
  <r>
    <s v="LTO-95975-728"/>
    <x v="220"/>
    <s v="46560-73885-PJ"/>
    <s v="R-L-0.5"/>
    <n v="4"/>
    <x v="238"/>
    <s v="rmclae72@dailymotion.com"/>
    <x v="2"/>
    <s v="Rob"/>
    <s v="L"/>
    <x v="1"/>
    <n v="7.169999999999999"/>
    <n v="28.679999999999996"/>
    <x v="0"/>
    <x v="1"/>
  </r>
  <r>
    <s v="IGM-84664-265"/>
    <x v="114"/>
    <s v="80179-44620-WN"/>
    <s v="R-L-0.5"/>
    <n v="3"/>
    <x v="239"/>
    <s v="cblowfelde73@ustream.tv"/>
    <x v="0"/>
    <s v="Rob"/>
    <s v="L"/>
    <x v="1"/>
    <n v="7.169999999999999"/>
    <n v="21.509999999999998"/>
    <x v="0"/>
    <x v="1"/>
  </r>
  <r>
    <s v="SKO-45740-621"/>
    <x v="221"/>
    <s v="04666-71569-RI"/>
    <s v="L-M-0.5"/>
    <n v="2"/>
    <x v="233"/>
    <s v="zkiffe74@cyberchimps.com"/>
    <x v="0"/>
    <s v="Lib"/>
    <s v="M"/>
    <x v="1"/>
    <n v="8.73"/>
    <n v="17.46"/>
    <x v="3"/>
    <x v="0"/>
  </r>
  <r>
    <s v="FOJ-02234-063"/>
    <x v="222"/>
    <s v="59081-87231-VP"/>
    <s v="E-D-2.5"/>
    <n v="1"/>
    <x v="240"/>
    <s v="docalleran75@ucla.edu"/>
    <x v="0"/>
    <s v="Exc"/>
    <s v="D"/>
    <x v="2"/>
    <n v="27.945"/>
    <n v="27.945"/>
    <x v="1"/>
    <x v="2"/>
  </r>
  <r>
    <s v="MSJ-11909-468"/>
    <x v="188"/>
    <s v="07878-45872-CC"/>
    <s v="E-D-2.5"/>
    <n v="5"/>
    <x v="241"/>
    <s v="ccromwell76@desdev.cn"/>
    <x v="0"/>
    <s v="Exc"/>
    <s v="D"/>
    <x v="2"/>
    <n v="27.945"/>
    <n v="139.72499999999999"/>
    <x v="1"/>
    <x v="2"/>
  </r>
  <r>
    <s v="DKB-78053-329"/>
    <x v="223"/>
    <s v="12444-05174-OO"/>
    <s v="R-M-0.2"/>
    <n v="2"/>
    <x v="242"/>
    <s v="ihay77@lulu.com"/>
    <x v="2"/>
    <s v="Rob"/>
    <s v="M"/>
    <x v="3"/>
    <n v="2.9849999999999999"/>
    <n v="5.97"/>
    <x v="0"/>
    <x v="0"/>
  </r>
  <r>
    <s v="DFZ-45083-941"/>
    <x v="224"/>
    <s v="34665-62561-AU"/>
    <s v="R-L-2.5"/>
    <n v="1"/>
    <x v="243"/>
    <s v="ttaffarello78@sciencedaily.com"/>
    <x v="0"/>
    <s v="Rob"/>
    <s v="L"/>
    <x v="2"/>
    <n v="27.484999999999996"/>
    <n v="27.484999999999996"/>
    <x v="0"/>
    <x v="1"/>
  </r>
  <r>
    <s v="OTA-40969-710"/>
    <x v="83"/>
    <s v="77877-11993-QH"/>
    <s v="R-L-1"/>
    <n v="5"/>
    <x v="244"/>
    <s v="mcanty79@jigsy.com"/>
    <x v="0"/>
    <s v="Rob"/>
    <s v="L"/>
    <x v="0"/>
    <n v="11.95"/>
    <n v="59.75"/>
    <x v="0"/>
    <x v="1"/>
  </r>
  <r>
    <s v="GRH-45571-667"/>
    <x v="104"/>
    <s v="32291-18308-YZ"/>
    <s v="E-M-1"/>
    <n v="3"/>
    <x v="245"/>
    <s v="jkopke7a@auda.org.au"/>
    <x v="0"/>
    <s v="Exc"/>
    <s v="M"/>
    <x v="0"/>
    <n v="13.75"/>
    <n v="41.25"/>
    <x v="1"/>
    <x v="0"/>
  </r>
  <r>
    <s v="NXV-05302-067"/>
    <x v="225"/>
    <s v="25754-33191-ZI"/>
    <s v="L-M-2.5"/>
    <n v="4"/>
    <x v="246"/>
    <s v=""/>
    <x v="0"/>
    <s v="Lib"/>
    <s v="M"/>
    <x v="2"/>
    <n v="33.464999999999996"/>
    <n v="133.85999999999999"/>
    <x v="3"/>
    <x v="0"/>
  </r>
  <r>
    <s v="VZH-86274-142"/>
    <x v="226"/>
    <s v="53120-45532-KL"/>
    <s v="R-L-1"/>
    <n v="5"/>
    <x v="247"/>
    <s v=""/>
    <x v="1"/>
    <s v="Rob"/>
    <s v="L"/>
    <x v="0"/>
    <n v="11.95"/>
    <n v="59.75"/>
    <x v="0"/>
    <x v="1"/>
  </r>
  <r>
    <s v="KIX-93248-135"/>
    <x v="227"/>
    <s v="36605-83052-WB"/>
    <s v="A-D-0.5"/>
    <n v="1"/>
    <x v="248"/>
    <s v="vhellmore7d@bbc.co.uk"/>
    <x v="0"/>
    <s v="Ara"/>
    <s v="D"/>
    <x v="1"/>
    <n v="5.97"/>
    <n v="5.97"/>
    <x v="2"/>
    <x v="2"/>
  </r>
  <r>
    <s v="AXR-10962-010"/>
    <x v="180"/>
    <s v="53683-35977-KI"/>
    <s v="E-D-1"/>
    <n v="2"/>
    <x v="249"/>
    <s v="mseawright7e@nbcnews.com"/>
    <x v="2"/>
    <s v="Exc"/>
    <s v="D"/>
    <x v="0"/>
    <n v="12.15"/>
    <n v="24.3"/>
    <x v="1"/>
    <x v="2"/>
  </r>
  <r>
    <s v="IHS-71573-008"/>
    <x v="228"/>
    <s v="07972-83134-NM"/>
    <s v="E-D-0.2"/>
    <n v="6"/>
    <x v="250"/>
    <s v="snortheast7f@mashable.com"/>
    <x v="0"/>
    <s v="Exc"/>
    <s v="D"/>
    <x v="3"/>
    <n v="3.645"/>
    <n v="21.87"/>
    <x v="1"/>
    <x v="2"/>
  </r>
  <r>
    <s v="QTR-19001-114"/>
    <x v="229"/>
    <s v="01035-70465-UO"/>
    <s v="A-D-1"/>
    <n v="2"/>
    <x v="195"/>
    <s v="aattwater5u@wikia.com"/>
    <x v="0"/>
    <s v="Ara"/>
    <s v="D"/>
    <x v="0"/>
    <n v="9.9499999999999993"/>
    <n v="19.899999999999999"/>
    <x v="2"/>
    <x v="2"/>
  </r>
  <r>
    <s v="WBK-62297-910"/>
    <x v="230"/>
    <s v="25514-23938-IQ"/>
    <s v="A-D-0.2"/>
    <n v="2"/>
    <x v="251"/>
    <s v="mfearon7h@reverbnation.com"/>
    <x v="0"/>
    <s v="Ara"/>
    <s v="D"/>
    <x v="3"/>
    <n v="2.9849999999999999"/>
    <n v="5.97"/>
    <x v="2"/>
    <x v="2"/>
  </r>
  <r>
    <s v="OGY-19377-175"/>
    <x v="231"/>
    <s v="49084-44492-OJ"/>
    <s v="E-D-0.5"/>
    <n v="1"/>
    <x v="252"/>
    <s v=""/>
    <x v="1"/>
    <s v="Exc"/>
    <s v="D"/>
    <x v="1"/>
    <n v="7.29"/>
    <n v="7.29"/>
    <x v="1"/>
    <x v="2"/>
  </r>
  <r>
    <s v="ESR-66651-814"/>
    <x v="80"/>
    <s v="76624-72205-CK"/>
    <s v="A-D-0.2"/>
    <n v="4"/>
    <x v="253"/>
    <s v="jsisneros7j@a8.net"/>
    <x v="0"/>
    <s v="Ara"/>
    <s v="D"/>
    <x v="3"/>
    <n v="2.9849999999999999"/>
    <n v="11.94"/>
    <x v="2"/>
    <x v="2"/>
  </r>
  <r>
    <s v="CPX-46916-770"/>
    <x v="232"/>
    <s v="12729-50170-JE"/>
    <s v="R-L-1"/>
    <n v="6"/>
    <x v="254"/>
    <s v="zcarlson7k@bigcartel.com"/>
    <x v="1"/>
    <s v="Rob"/>
    <s v="L"/>
    <x v="0"/>
    <n v="11.95"/>
    <n v="71.699999999999989"/>
    <x v="0"/>
    <x v="1"/>
  </r>
  <r>
    <s v="MDC-03318-645"/>
    <x v="233"/>
    <s v="43974-44760-QI"/>
    <s v="A-L-0.2"/>
    <n v="2"/>
    <x v="255"/>
    <s v="wmaddox7l@timesonline.co.uk"/>
    <x v="0"/>
    <s v="Ara"/>
    <s v="L"/>
    <x v="3"/>
    <n v="3.8849999999999998"/>
    <n v="7.77"/>
    <x v="2"/>
    <x v="1"/>
  </r>
  <r>
    <s v="SFF-86059-407"/>
    <x v="234"/>
    <s v="30585-48726-BK"/>
    <s v="A-M-2.5"/>
    <n v="1"/>
    <x v="256"/>
    <s v="dhedlestone7m@craigslist.org"/>
    <x v="0"/>
    <s v="Ara"/>
    <s v="M"/>
    <x v="2"/>
    <n v="25.874999999999996"/>
    <n v="25.874999999999996"/>
    <x v="2"/>
    <x v="0"/>
  </r>
  <r>
    <s v="SCL-94540-788"/>
    <x v="235"/>
    <s v="16123-07017-TY"/>
    <s v="E-L-2.5"/>
    <n v="6"/>
    <x v="257"/>
    <s v="tcrowthe7n@europa.eu"/>
    <x v="0"/>
    <s v="Exc"/>
    <s v="L"/>
    <x v="2"/>
    <n v="34.154999999999994"/>
    <n v="204.92999999999995"/>
    <x v="1"/>
    <x v="1"/>
  </r>
  <r>
    <s v="HVU-21634-076"/>
    <x v="236"/>
    <s v="27723-45097-MH"/>
    <s v="R-L-2.5"/>
    <n v="4"/>
    <x v="258"/>
    <s v="dbury7o@tinyurl.com"/>
    <x v="1"/>
    <s v="Rob"/>
    <s v="L"/>
    <x v="2"/>
    <n v="27.484999999999996"/>
    <n v="109.93999999999998"/>
    <x v="0"/>
    <x v="1"/>
  </r>
  <r>
    <s v="XUS-73326-418"/>
    <x v="237"/>
    <s v="37078-56703-AF"/>
    <s v="E-L-1"/>
    <n v="6"/>
    <x v="259"/>
    <s v="gbroadbear7p@omniture.com"/>
    <x v="0"/>
    <s v="Exc"/>
    <s v="L"/>
    <x v="0"/>
    <n v="14.85"/>
    <n v="89.1"/>
    <x v="1"/>
    <x v="1"/>
  </r>
  <r>
    <s v="XWD-18933-006"/>
    <x v="238"/>
    <s v="79420-11075-MY"/>
    <s v="A-L-0.2"/>
    <n v="2"/>
    <x v="260"/>
    <s v="epalfrey7q@devhub.com"/>
    <x v="0"/>
    <s v="Ara"/>
    <s v="L"/>
    <x v="3"/>
    <n v="3.8849999999999998"/>
    <n v="7.77"/>
    <x v="2"/>
    <x v="1"/>
  </r>
  <r>
    <s v="HPD-65272-772"/>
    <x v="52"/>
    <s v="57504-13456-UO"/>
    <s v="L-M-2.5"/>
    <n v="1"/>
    <x v="261"/>
    <s v="pmetrick7r@rakuten.co.jp"/>
    <x v="0"/>
    <s v="Lib"/>
    <s v="M"/>
    <x v="2"/>
    <n v="33.464999999999996"/>
    <n v="33.464999999999996"/>
    <x v="3"/>
    <x v="0"/>
  </r>
  <r>
    <s v="JEG-93140-224"/>
    <x v="146"/>
    <s v="53751-57560-CN"/>
    <s v="E-M-0.5"/>
    <n v="5"/>
    <x v="262"/>
    <s v=""/>
    <x v="0"/>
    <s v="Exc"/>
    <s v="M"/>
    <x v="1"/>
    <n v="8.25"/>
    <n v="41.25"/>
    <x v="1"/>
    <x v="0"/>
  </r>
  <r>
    <s v="NNH-62058-950"/>
    <x v="239"/>
    <s v="96112-42558-EA"/>
    <s v="E-L-1"/>
    <n v="4"/>
    <x v="263"/>
    <s v="kkarby7t@sbwire.com"/>
    <x v="0"/>
    <s v="Exc"/>
    <s v="L"/>
    <x v="0"/>
    <n v="14.85"/>
    <n v="59.4"/>
    <x v="1"/>
    <x v="1"/>
  </r>
  <r>
    <s v="LTD-71429-845"/>
    <x v="240"/>
    <s v="03157-23165-UB"/>
    <s v="A-L-0.5"/>
    <n v="1"/>
    <x v="264"/>
    <s v="fcrumpe7u@ftc.gov"/>
    <x v="2"/>
    <s v="Ara"/>
    <s v="L"/>
    <x v="1"/>
    <n v="7.77"/>
    <n v="7.77"/>
    <x v="2"/>
    <x v="1"/>
  </r>
  <r>
    <s v="MPV-26985-215"/>
    <x v="241"/>
    <s v="51466-52850-AG"/>
    <s v="R-D-0.5"/>
    <n v="1"/>
    <x v="265"/>
    <s v="achatto7v@sakura.ne.jp"/>
    <x v="2"/>
    <s v="Rob"/>
    <s v="D"/>
    <x v="1"/>
    <n v="5.3699999999999992"/>
    <n v="5.3699999999999992"/>
    <x v="0"/>
    <x v="2"/>
  </r>
  <r>
    <s v="IYO-10245-081"/>
    <x v="242"/>
    <s v="57145-31023-FK"/>
    <s v="E-M-2.5"/>
    <n v="3"/>
    <x v="266"/>
    <s v=""/>
    <x v="0"/>
    <s v="Exc"/>
    <s v="M"/>
    <x v="2"/>
    <n v="31.624999999999996"/>
    <n v="94.874999999999986"/>
    <x v="1"/>
    <x v="0"/>
  </r>
  <r>
    <s v="BYZ-39669-954"/>
    <x v="243"/>
    <s v="66408-53777-VE"/>
    <s v="L-L-2.5"/>
    <n v="1"/>
    <x v="267"/>
    <s v=""/>
    <x v="0"/>
    <s v="Lib"/>
    <s v="L"/>
    <x v="2"/>
    <n v="36.454999999999998"/>
    <n v="36.454999999999998"/>
    <x v="3"/>
    <x v="1"/>
  </r>
  <r>
    <s v="EFB-72860-209"/>
    <x v="244"/>
    <s v="53035-99701-WG"/>
    <s v="A-M-0.2"/>
    <n v="4"/>
    <x v="268"/>
    <s v="bmergue7y@umn.edu"/>
    <x v="0"/>
    <s v="Ara"/>
    <s v="M"/>
    <x v="3"/>
    <n v="3.375"/>
    <n v="13.5"/>
    <x v="2"/>
    <x v="0"/>
  </r>
  <r>
    <s v="GMM-72397-378"/>
    <x v="245"/>
    <s v="45899-92796-EI"/>
    <s v="R-L-0.2"/>
    <n v="4"/>
    <x v="269"/>
    <s v="kpatise7z@jigsy.com"/>
    <x v="0"/>
    <s v="Rob"/>
    <s v="L"/>
    <x v="3"/>
    <n v="3.5849999999999995"/>
    <n v="14.339999999999998"/>
    <x v="0"/>
    <x v="1"/>
  </r>
  <r>
    <s v="LYP-52345-883"/>
    <x v="246"/>
    <s v="17649-28133-PY"/>
    <s v="E-M-0.5"/>
    <n v="1"/>
    <x v="270"/>
    <s v=""/>
    <x v="1"/>
    <s v="Exc"/>
    <s v="M"/>
    <x v="1"/>
    <n v="8.25"/>
    <n v="8.25"/>
    <x v="1"/>
    <x v="0"/>
  </r>
  <r>
    <s v="DFK-35846-692"/>
    <x v="247"/>
    <s v="49612-33852-CN"/>
    <s v="R-D-0.2"/>
    <n v="5"/>
    <x v="271"/>
    <s v=""/>
    <x v="0"/>
    <s v="Rob"/>
    <s v="D"/>
    <x v="3"/>
    <n v="2.6849999999999996"/>
    <n v="13.424999999999997"/>
    <x v="0"/>
    <x v="2"/>
  </r>
  <r>
    <s v="XAH-93337-609"/>
    <x v="248"/>
    <s v="66976-43829-YG"/>
    <s v="A-D-1"/>
    <n v="5"/>
    <x v="272"/>
    <s v="dduke82@vkontakte.ru"/>
    <x v="0"/>
    <s v="Ara"/>
    <s v="D"/>
    <x v="0"/>
    <n v="9.9499999999999993"/>
    <n v="49.75"/>
    <x v="2"/>
    <x v="2"/>
  </r>
  <r>
    <s v="QKA-72582-644"/>
    <x v="249"/>
    <s v="64852-04619-XZ"/>
    <s v="E-M-0.5"/>
    <n v="2"/>
    <x v="273"/>
    <s v=""/>
    <x v="1"/>
    <s v="Exc"/>
    <s v="M"/>
    <x v="1"/>
    <n v="8.25"/>
    <n v="16.5"/>
    <x v="1"/>
    <x v="0"/>
  </r>
  <r>
    <s v="ZDK-84567-102"/>
    <x v="250"/>
    <s v="58690-31815-VY"/>
    <s v="A-D-0.5"/>
    <n v="3"/>
    <x v="274"/>
    <s v="ihussey84@mapy.cz"/>
    <x v="0"/>
    <s v="Ara"/>
    <s v="D"/>
    <x v="1"/>
    <n v="5.97"/>
    <n v="17.91"/>
    <x v="2"/>
    <x v="2"/>
  </r>
  <r>
    <s v="WAV-38301-984"/>
    <x v="251"/>
    <s v="62863-81239-DT"/>
    <s v="A-D-0.5"/>
    <n v="5"/>
    <x v="275"/>
    <s v="cpinkerton85@upenn.edu"/>
    <x v="0"/>
    <s v="Ara"/>
    <s v="D"/>
    <x v="1"/>
    <n v="5.97"/>
    <n v="29.849999999999998"/>
    <x v="2"/>
    <x v="2"/>
  </r>
  <r>
    <s v="KZR-33023-209"/>
    <x v="177"/>
    <s v="21177-40725-CF"/>
    <s v="E-L-1"/>
    <n v="3"/>
    <x v="276"/>
    <s v=""/>
    <x v="0"/>
    <s v="Exc"/>
    <s v="L"/>
    <x v="0"/>
    <n v="14.85"/>
    <n v="44.55"/>
    <x v="1"/>
    <x v="1"/>
  </r>
  <r>
    <s v="ULM-49433-003"/>
    <x v="252"/>
    <s v="99421-80253-UI"/>
    <s v="E-M-1"/>
    <n v="2"/>
    <x v="277"/>
    <s v=""/>
    <x v="0"/>
    <s v="Exc"/>
    <s v="M"/>
    <x v="0"/>
    <n v="13.75"/>
    <n v="27.5"/>
    <x v="1"/>
    <x v="0"/>
  </r>
  <r>
    <s v="SIB-83254-136"/>
    <x v="253"/>
    <s v="45315-50206-DK"/>
    <s v="R-M-0.5"/>
    <n v="6"/>
    <x v="278"/>
    <s v="dvizor88@furl.net"/>
    <x v="0"/>
    <s v="Rob"/>
    <s v="M"/>
    <x v="1"/>
    <n v="5.97"/>
    <n v="35.82"/>
    <x v="0"/>
    <x v="0"/>
  </r>
  <r>
    <s v="NOK-50349-551"/>
    <x v="254"/>
    <s v="09595-95726-OV"/>
    <s v="R-D-0.5"/>
    <n v="3"/>
    <x v="279"/>
    <s v="esedgebeer89@oaic.gov.au"/>
    <x v="0"/>
    <s v="Rob"/>
    <s v="D"/>
    <x v="1"/>
    <n v="5.3699999999999992"/>
    <n v="16.11"/>
    <x v="0"/>
    <x v="2"/>
  </r>
  <r>
    <s v="YIS-96268-844"/>
    <x v="227"/>
    <s v="60221-67036-TD"/>
    <s v="E-L-0.2"/>
    <n v="6"/>
    <x v="280"/>
    <s v="klestrange8a@lulu.com"/>
    <x v="0"/>
    <s v="Exc"/>
    <s v="L"/>
    <x v="3"/>
    <n v="4.4550000000000001"/>
    <n v="26.73"/>
    <x v="1"/>
    <x v="1"/>
  </r>
  <r>
    <s v="CXI-04933-855"/>
    <x v="110"/>
    <s v="62923-29397-KX"/>
    <s v="E-L-2.5"/>
    <n v="6"/>
    <x v="281"/>
    <s v="ltanti8b@techcrunch.com"/>
    <x v="0"/>
    <s v="Exc"/>
    <s v="L"/>
    <x v="2"/>
    <n v="34.154999999999994"/>
    <n v="204.92999999999995"/>
    <x v="1"/>
    <x v="1"/>
  </r>
  <r>
    <s v="IZU-90429-382"/>
    <x v="182"/>
    <s v="33011-52383-BA"/>
    <s v="A-L-1"/>
    <n v="3"/>
    <x v="282"/>
    <s v="ade8c@1und1.de"/>
    <x v="0"/>
    <s v="Ara"/>
    <s v="L"/>
    <x v="0"/>
    <n v="12.95"/>
    <n v="38.849999999999994"/>
    <x v="2"/>
    <x v="1"/>
  </r>
  <r>
    <s v="WIT-40912-783"/>
    <x v="255"/>
    <s v="86768-91598-FA"/>
    <s v="L-D-0.2"/>
    <n v="4"/>
    <x v="283"/>
    <s v="tjedrachowicz8d@acquirethisname.com"/>
    <x v="0"/>
    <s v="Lib"/>
    <s v="D"/>
    <x v="3"/>
    <n v="3.8849999999999998"/>
    <n v="15.54"/>
    <x v="3"/>
    <x v="2"/>
  </r>
  <r>
    <s v="PSD-57291-590"/>
    <x v="256"/>
    <s v="37191-12203-MX"/>
    <s v="A-M-0.5"/>
    <n v="1"/>
    <x v="284"/>
    <s v="pstonner8e@moonfruit.com"/>
    <x v="0"/>
    <s v="Ara"/>
    <s v="M"/>
    <x v="1"/>
    <n v="6.75"/>
    <n v="6.75"/>
    <x v="2"/>
    <x v="0"/>
  </r>
  <r>
    <s v="GOI-41472-677"/>
    <x v="3"/>
    <s v="16545-76328-JY"/>
    <s v="E-D-2.5"/>
    <n v="4"/>
    <x v="285"/>
    <s v="dtingly8f@goo.ne.jp"/>
    <x v="0"/>
    <s v="Exc"/>
    <s v="D"/>
    <x v="2"/>
    <n v="27.945"/>
    <n v="111.78"/>
    <x v="1"/>
    <x v="2"/>
  </r>
  <r>
    <s v="KTX-17944-494"/>
    <x v="257"/>
    <s v="74330-29286-RO"/>
    <s v="A-L-0.2"/>
    <n v="1"/>
    <x v="286"/>
    <s v="crushe8n@about.me"/>
    <x v="0"/>
    <s v="Ara"/>
    <s v="L"/>
    <x v="3"/>
    <n v="3.8849999999999998"/>
    <n v="3.8849999999999998"/>
    <x v="2"/>
    <x v="1"/>
  </r>
  <r>
    <s v="RDM-99811-230"/>
    <x v="258"/>
    <s v="22349-47389-GY"/>
    <s v="L-M-0.2"/>
    <n v="5"/>
    <x v="287"/>
    <s v="bchecci8h@usa.gov"/>
    <x v="2"/>
    <s v="Lib"/>
    <s v="M"/>
    <x v="3"/>
    <n v="4.3650000000000002"/>
    <n v="21.825000000000003"/>
    <x v="3"/>
    <x v="0"/>
  </r>
  <r>
    <s v="JTU-55897-581"/>
    <x v="259"/>
    <s v="70290-38099-GB"/>
    <s v="R-M-0.2"/>
    <n v="5"/>
    <x v="288"/>
    <s v="jbagot8i@mac.com"/>
    <x v="0"/>
    <s v="Rob"/>
    <s v="M"/>
    <x v="3"/>
    <n v="2.9849999999999999"/>
    <n v="14.924999999999999"/>
    <x v="0"/>
    <x v="0"/>
  </r>
  <r>
    <s v="CRK-07584-240"/>
    <x v="260"/>
    <s v="18741-72071-PP"/>
    <s v="A-M-1"/>
    <n v="3"/>
    <x v="289"/>
    <s v="ebeeble8j@soundcloud.com"/>
    <x v="0"/>
    <s v="Ara"/>
    <s v="M"/>
    <x v="0"/>
    <n v="11.25"/>
    <n v="33.75"/>
    <x v="2"/>
    <x v="0"/>
  </r>
  <r>
    <s v="MKE-75518-399"/>
    <x v="261"/>
    <s v="62588-82624-II"/>
    <s v="A-M-1"/>
    <n v="3"/>
    <x v="290"/>
    <s v="cfluin8k@flickr.com"/>
    <x v="2"/>
    <s v="Ara"/>
    <s v="M"/>
    <x v="0"/>
    <n v="11.25"/>
    <n v="33.75"/>
    <x v="2"/>
    <x v="0"/>
  </r>
  <r>
    <s v="AEL-51169-725"/>
    <x v="262"/>
    <s v="37430-29579-HD"/>
    <s v="L-M-0.2"/>
    <n v="6"/>
    <x v="291"/>
    <s v="ebletsor8l@vinaora.com"/>
    <x v="0"/>
    <s v="Lib"/>
    <s v="M"/>
    <x v="3"/>
    <n v="4.3650000000000002"/>
    <n v="26.19"/>
    <x v="3"/>
    <x v="0"/>
  </r>
  <r>
    <s v="ZGM-83108-823"/>
    <x v="263"/>
    <s v="84132-22322-QT"/>
    <s v="E-L-1"/>
    <n v="1"/>
    <x v="292"/>
    <s v="pbrydell8m@bloglovin.com"/>
    <x v="1"/>
    <s v="Exc"/>
    <s v="L"/>
    <x v="0"/>
    <n v="14.85"/>
    <n v="14.85"/>
    <x v="1"/>
    <x v="1"/>
  </r>
  <r>
    <s v="JBP-78754-392"/>
    <x v="212"/>
    <s v="74330-29286-RO"/>
    <s v="E-M-2.5"/>
    <n v="6"/>
    <x v="286"/>
    <s v="crushe8n@about.me"/>
    <x v="0"/>
    <s v="Exc"/>
    <s v="M"/>
    <x v="2"/>
    <n v="31.624999999999996"/>
    <n v="189.74999999999997"/>
    <x v="1"/>
    <x v="0"/>
  </r>
  <r>
    <s v="RNH-54912-747"/>
    <x v="187"/>
    <s v="37445-17791-NQ"/>
    <s v="R-M-0.5"/>
    <n v="1"/>
    <x v="293"/>
    <s v="nleethem8o@mac.com"/>
    <x v="0"/>
    <s v="Rob"/>
    <s v="M"/>
    <x v="1"/>
    <n v="5.97"/>
    <n v="5.97"/>
    <x v="0"/>
    <x v="0"/>
  </r>
  <r>
    <s v="JDS-33440-914"/>
    <x v="248"/>
    <s v="58511-10548-ZU"/>
    <s v="R-M-1"/>
    <n v="3"/>
    <x v="294"/>
    <s v="anesfield8p@people.com.cn"/>
    <x v="2"/>
    <s v="Rob"/>
    <s v="M"/>
    <x v="0"/>
    <n v="9.9499999999999993"/>
    <n v="29.849999999999998"/>
    <x v="0"/>
    <x v="0"/>
  </r>
  <r>
    <s v="SYX-48878-182"/>
    <x v="264"/>
    <s v="47725-34771-FJ"/>
    <s v="R-D-1"/>
    <n v="5"/>
    <x v="295"/>
    <s v=""/>
    <x v="0"/>
    <s v="Rob"/>
    <s v="D"/>
    <x v="0"/>
    <n v="8.9499999999999993"/>
    <n v="44.75"/>
    <x v="0"/>
    <x v="2"/>
  </r>
  <r>
    <s v="ZGD-94763-868"/>
    <x v="265"/>
    <s v="53086-67334-KT"/>
    <s v="E-L-2.5"/>
    <n v="1"/>
    <x v="296"/>
    <s v="mbrockway8r@ibm.com"/>
    <x v="0"/>
    <s v="Exc"/>
    <s v="L"/>
    <x v="2"/>
    <n v="34.154999999999994"/>
    <n v="34.154999999999994"/>
    <x v="1"/>
    <x v="1"/>
  </r>
  <r>
    <s v="CZY-70361-485"/>
    <x v="266"/>
    <s v="83308-82257-UN"/>
    <s v="E-L-2.5"/>
    <n v="6"/>
    <x v="297"/>
    <s v="nlush8s@dedecms.com"/>
    <x v="1"/>
    <s v="Exc"/>
    <s v="L"/>
    <x v="2"/>
    <n v="34.154999999999994"/>
    <n v="204.92999999999995"/>
    <x v="1"/>
    <x v="1"/>
  </r>
  <r>
    <s v="RJR-12175-899"/>
    <x v="267"/>
    <s v="37274-08534-FM"/>
    <s v="E-D-0.5"/>
    <n v="3"/>
    <x v="298"/>
    <s v="smcmillian8t@csmonitor.com"/>
    <x v="0"/>
    <s v="Exc"/>
    <s v="D"/>
    <x v="1"/>
    <n v="7.29"/>
    <n v="21.87"/>
    <x v="1"/>
    <x v="2"/>
  </r>
  <r>
    <s v="ELB-07929-407"/>
    <x v="204"/>
    <s v="54004-04664-AA"/>
    <s v="A-M-2.5"/>
    <n v="2"/>
    <x v="299"/>
    <s v="tbennison8u@google.cn"/>
    <x v="0"/>
    <s v="Ara"/>
    <s v="M"/>
    <x v="2"/>
    <n v="25.874999999999996"/>
    <n v="51.749999999999993"/>
    <x v="2"/>
    <x v="0"/>
  </r>
  <r>
    <s v="UJQ-54441-340"/>
    <x v="268"/>
    <s v="26822-19510-SD"/>
    <s v="E-M-0.2"/>
    <n v="2"/>
    <x v="300"/>
    <s v="gtweed8v@yolasite.com"/>
    <x v="0"/>
    <s v="Exc"/>
    <s v="M"/>
    <x v="3"/>
    <n v="4.125"/>
    <n v="8.25"/>
    <x v="1"/>
    <x v="0"/>
  </r>
  <r>
    <s v="UJQ-54441-340"/>
    <x v="268"/>
    <s v="26822-19510-SD"/>
    <s v="A-L-0.2"/>
    <n v="5"/>
    <x v="300"/>
    <s v="gtweed8v@yolasite.com"/>
    <x v="0"/>
    <s v="Ara"/>
    <s v="L"/>
    <x v="3"/>
    <n v="3.8849999999999998"/>
    <n v="19.424999999999997"/>
    <x v="2"/>
    <x v="1"/>
  </r>
  <r>
    <s v="OWY-43108-475"/>
    <x v="269"/>
    <s v="06432-73165-ML"/>
    <s v="A-M-0.2"/>
    <n v="6"/>
    <x v="301"/>
    <s v="ggoggin8x@wix.com"/>
    <x v="1"/>
    <s v="Ara"/>
    <s v="M"/>
    <x v="3"/>
    <n v="3.375"/>
    <n v="20.25"/>
    <x v="2"/>
    <x v="0"/>
  </r>
  <r>
    <s v="GNO-91911-159"/>
    <x v="145"/>
    <s v="96503-31833-CW"/>
    <s v="L-D-0.5"/>
    <n v="3"/>
    <x v="302"/>
    <s v="sjeyness8y@biglobe.ne.jp"/>
    <x v="1"/>
    <s v="Lib"/>
    <s v="D"/>
    <x v="1"/>
    <n v="7.77"/>
    <n v="23.31"/>
    <x v="3"/>
    <x v="2"/>
  </r>
  <r>
    <s v="CNY-06284-066"/>
    <x v="270"/>
    <s v="63985-64148-MG"/>
    <s v="E-D-0.2"/>
    <n v="5"/>
    <x v="303"/>
    <s v="dbonhome8z@shinystat.com"/>
    <x v="0"/>
    <s v="Exc"/>
    <s v="D"/>
    <x v="3"/>
    <n v="3.645"/>
    <n v="18.225000000000001"/>
    <x v="1"/>
    <x v="2"/>
  </r>
  <r>
    <s v="OQS-46321-904"/>
    <x v="271"/>
    <s v="19597-91185-CM"/>
    <s v="E-M-1"/>
    <n v="1"/>
    <x v="304"/>
    <s v=""/>
    <x v="0"/>
    <s v="Exc"/>
    <s v="M"/>
    <x v="0"/>
    <n v="13.75"/>
    <n v="13.75"/>
    <x v="1"/>
    <x v="0"/>
  </r>
  <r>
    <s v="IBW-87442-480"/>
    <x v="272"/>
    <s v="79814-23626-JR"/>
    <s v="A-L-2.5"/>
    <n v="1"/>
    <x v="305"/>
    <s v="tle91@epa.gov"/>
    <x v="0"/>
    <s v="Ara"/>
    <s v="L"/>
    <x v="2"/>
    <n v="29.784999999999997"/>
    <n v="29.784999999999997"/>
    <x v="2"/>
    <x v="1"/>
  </r>
  <r>
    <s v="DGZ-82537-477"/>
    <x v="252"/>
    <s v="43439-94003-DW"/>
    <s v="R-D-1"/>
    <n v="5"/>
    <x v="306"/>
    <s v=""/>
    <x v="0"/>
    <s v="Rob"/>
    <s v="D"/>
    <x v="0"/>
    <n v="8.9499999999999993"/>
    <n v="44.75"/>
    <x v="0"/>
    <x v="2"/>
  </r>
  <r>
    <s v="LPS-39089-432"/>
    <x v="273"/>
    <s v="97655-45555-LI"/>
    <s v="R-D-1"/>
    <n v="5"/>
    <x v="307"/>
    <s v="balldridge93@yandex.ru"/>
    <x v="0"/>
    <s v="Rob"/>
    <s v="D"/>
    <x v="0"/>
    <n v="8.9499999999999993"/>
    <n v="44.75"/>
    <x v="0"/>
    <x v="2"/>
  </r>
  <r>
    <s v="MQU-86100-929"/>
    <x v="274"/>
    <s v="64418-01720-VW"/>
    <s v="L-L-0.5"/>
    <n v="4"/>
    <x v="308"/>
    <s v=""/>
    <x v="0"/>
    <s v="Lib"/>
    <s v="L"/>
    <x v="1"/>
    <n v="9.51"/>
    <n v="38.04"/>
    <x v="3"/>
    <x v="1"/>
  </r>
  <r>
    <s v="XUR-14132-391"/>
    <x v="275"/>
    <s v="96836-09258-RI"/>
    <s v="R-D-0.5"/>
    <n v="4"/>
    <x v="309"/>
    <s v="lgoodger95@guardian.co.uk"/>
    <x v="0"/>
    <s v="Rob"/>
    <s v="D"/>
    <x v="1"/>
    <n v="5.3699999999999992"/>
    <n v="21.479999999999997"/>
    <x v="0"/>
    <x v="2"/>
  </r>
  <r>
    <s v="OVI-27064-381"/>
    <x v="276"/>
    <s v="37274-08534-FM"/>
    <s v="R-D-0.5"/>
    <n v="3"/>
    <x v="298"/>
    <s v="smcmillian8t@csmonitor.com"/>
    <x v="0"/>
    <s v="Rob"/>
    <s v="D"/>
    <x v="1"/>
    <n v="5.3699999999999992"/>
    <n v="16.11"/>
    <x v="0"/>
    <x v="2"/>
  </r>
  <r>
    <s v="SHP-17012-870"/>
    <x v="277"/>
    <s v="69529-07533-CV"/>
    <s v="R-M-2.5"/>
    <n v="1"/>
    <x v="310"/>
    <s v="cdrewett97@wikipedia.org"/>
    <x v="0"/>
    <s v="Rob"/>
    <s v="M"/>
    <x v="2"/>
    <n v="22.884999999999998"/>
    <n v="22.884999999999998"/>
    <x v="0"/>
    <x v="0"/>
  </r>
  <r>
    <s v="FDY-03414-903"/>
    <x v="278"/>
    <s v="94840-49457-UD"/>
    <s v="A-D-0.5"/>
    <n v="3"/>
    <x v="311"/>
    <s v="qparsons98@blogtalkradio.com"/>
    <x v="0"/>
    <s v="Ara"/>
    <s v="D"/>
    <x v="1"/>
    <n v="5.97"/>
    <n v="17.91"/>
    <x v="2"/>
    <x v="2"/>
  </r>
  <r>
    <s v="WXT-85291-143"/>
    <x v="279"/>
    <s v="81414-81273-DK"/>
    <s v="R-M-0.5"/>
    <n v="4"/>
    <x v="312"/>
    <s v="vceely99@auda.org.au"/>
    <x v="0"/>
    <s v="Rob"/>
    <s v="M"/>
    <x v="1"/>
    <n v="5.97"/>
    <n v="23.88"/>
    <x v="0"/>
    <x v="0"/>
  </r>
  <r>
    <s v="QNP-18893-547"/>
    <x v="280"/>
    <s v="76930-61689-CH"/>
    <s v="R-L-1"/>
    <n v="5"/>
    <x v="313"/>
    <s v=""/>
    <x v="0"/>
    <s v="Rob"/>
    <s v="L"/>
    <x v="0"/>
    <n v="11.95"/>
    <n v="59.75"/>
    <x v="0"/>
    <x v="1"/>
  </r>
  <r>
    <s v="DOH-92927-530"/>
    <x v="281"/>
    <s v="12839-56537-TQ"/>
    <s v="L-L-0.2"/>
    <n v="6"/>
    <x v="314"/>
    <s v="cvasiliev9b@discuz.net"/>
    <x v="0"/>
    <s v="Lib"/>
    <s v="L"/>
    <x v="3"/>
    <n v="4.7549999999999999"/>
    <n v="28.53"/>
    <x v="3"/>
    <x v="1"/>
  </r>
  <r>
    <s v="HGJ-82768-173"/>
    <x v="282"/>
    <s v="62741-01322-HU"/>
    <s v="A-M-1"/>
    <n v="4"/>
    <x v="315"/>
    <s v="tomoylan9c@liveinternet.ru"/>
    <x v="2"/>
    <s v="Ara"/>
    <s v="M"/>
    <x v="0"/>
    <n v="11.25"/>
    <n v="45"/>
    <x v="2"/>
    <x v="0"/>
  </r>
  <r>
    <s v="YPT-95383-088"/>
    <x v="283"/>
    <s v="43439-94003-DW"/>
    <s v="E-D-2.5"/>
    <n v="2"/>
    <x v="306"/>
    <s v=""/>
    <x v="0"/>
    <s v="Exc"/>
    <s v="D"/>
    <x v="2"/>
    <n v="27.945"/>
    <n v="55.89"/>
    <x v="1"/>
    <x v="2"/>
  </r>
  <r>
    <s v="OYH-16533-767"/>
    <x v="284"/>
    <s v="44932-34838-RM"/>
    <s v="E-L-1"/>
    <n v="4"/>
    <x v="316"/>
    <s v="wfetherston9e@constantcontact.com"/>
    <x v="0"/>
    <s v="Exc"/>
    <s v="L"/>
    <x v="0"/>
    <n v="14.85"/>
    <n v="59.4"/>
    <x v="1"/>
    <x v="1"/>
  </r>
  <r>
    <s v="DWW-28642-549"/>
    <x v="285"/>
    <s v="91181-19412-RQ"/>
    <s v="E-D-0.2"/>
    <n v="2"/>
    <x v="317"/>
    <s v="erasmus9f@techcrunch.com"/>
    <x v="0"/>
    <s v="Exc"/>
    <s v="D"/>
    <x v="3"/>
    <n v="3.645"/>
    <n v="7.29"/>
    <x v="1"/>
    <x v="2"/>
  </r>
  <r>
    <s v="CGO-79583-871"/>
    <x v="286"/>
    <s v="37182-54930-XC"/>
    <s v="E-D-0.5"/>
    <n v="1"/>
    <x v="318"/>
    <s v="wgiorgioni9g@wikipedia.org"/>
    <x v="0"/>
    <s v="Exc"/>
    <s v="D"/>
    <x v="1"/>
    <n v="7.29"/>
    <n v="7.29"/>
    <x v="1"/>
    <x v="2"/>
  </r>
  <r>
    <s v="TFY-52090-386"/>
    <x v="287"/>
    <s v="08613-17327-XT"/>
    <s v="E-L-0.5"/>
    <n v="2"/>
    <x v="319"/>
    <s v="lscargle9h@myspace.com"/>
    <x v="0"/>
    <s v="Exc"/>
    <s v="L"/>
    <x v="1"/>
    <n v="8.91"/>
    <n v="17.82"/>
    <x v="1"/>
    <x v="1"/>
  </r>
  <r>
    <s v="TFY-52090-386"/>
    <x v="287"/>
    <s v="08613-17327-XT"/>
    <s v="L-D-0.5"/>
    <n v="5"/>
    <x v="319"/>
    <s v="lscargle9h@myspace.com"/>
    <x v="0"/>
    <s v="Lib"/>
    <s v="D"/>
    <x v="1"/>
    <n v="7.77"/>
    <n v="38.849999999999994"/>
    <x v="3"/>
    <x v="2"/>
  </r>
  <r>
    <s v="NYY-73968-094"/>
    <x v="288"/>
    <s v="70451-38048-AH"/>
    <s v="R-D-0.5"/>
    <n v="6"/>
    <x v="320"/>
    <s v="nclimance9j@europa.eu"/>
    <x v="0"/>
    <s v="Rob"/>
    <s v="D"/>
    <x v="1"/>
    <n v="5.3699999999999992"/>
    <n v="32.22"/>
    <x v="0"/>
    <x v="2"/>
  </r>
  <r>
    <s v="QEY-71761-460"/>
    <x v="250"/>
    <s v="35442-75769-PL"/>
    <s v="R-M-1"/>
    <n v="2"/>
    <x v="321"/>
    <s v=""/>
    <x v="1"/>
    <s v="Rob"/>
    <s v="M"/>
    <x v="0"/>
    <n v="9.9499999999999993"/>
    <n v="19.899999999999999"/>
    <x v="0"/>
    <x v="0"/>
  </r>
  <r>
    <s v="GKQ-82603-910"/>
    <x v="289"/>
    <s v="83737-56117-JE"/>
    <s v="R-L-1"/>
    <n v="5"/>
    <x v="322"/>
    <s v="asnazle9l@oracle.com"/>
    <x v="0"/>
    <s v="Rob"/>
    <s v="L"/>
    <x v="0"/>
    <n v="11.95"/>
    <n v="59.75"/>
    <x v="0"/>
    <x v="1"/>
  </r>
  <r>
    <s v="IOB-32673-745"/>
    <x v="290"/>
    <s v="07095-81281-NJ"/>
    <s v="A-L-0.5"/>
    <n v="3"/>
    <x v="323"/>
    <s v="rworg9m@arstechnica.com"/>
    <x v="0"/>
    <s v="Ara"/>
    <s v="L"/>
    <x v="1"/>
    <n v="7.77"/>
    <n v="23.31"/>
    <x v="2"/>
    <x v="1"/>
  </r>
  <r>
    <s v="YAU-98893-150"/>
    <x v="291"/>
    <s v="77043-48851-HG"/>
    <s v="L-M-1"/>
    <n v="3"/>
    <x v="324"/>
    <s v="ldanes9n@umn.edu"/>
    <x v="0"/>
    <s v="Lib"/>
    <s v="M"/>
    <x v="0"/>
    <n v="14.55"/>
    <n v="43.650000000000006"/>
    <x v="3"/>
    <x v="0"/>
  </r>
  <r>
    <s v="XNM-14163-951"/>
    <x v="292"/>
    <s v="78224-60622-KH"/>
    <s v="E-L-2.5"/>
    <n v="6"/>
    <x v="325"/>
    <s v="skeynd9o@narod.ru"/>
    <x v="0"/>
    <s v="Exc"/>
    <s v="L"/>
    <x v="2"/>
    <n v="34.154999999999994"/>
    <n v="204.92999999999995"/>
    <x v="1"/>
    <x v="1"/>
  </r>
  <r>
    <s v="JPB-45297-000"/>
    <x v="293"/>
    <s v="83105-86631-IU"/>
    <s v="R-L-0.2"/>
    <n v="4"/>
    <x v="326"/>
    <s v="ddaveridge9p@arstechnica.com"/>
    <x v="0"/>
    <s v="Rob"/>
    <s v="L"/>
    <x v="3"/>
    <n v="3.5849999999999995"/>
    <n v="14.339999999999998"/>
    <x v="0"/>
    <x v="1"/>
  </r>
  <r>
    <s v="MOU-74341-266"/>
    <x v="294"/>
    <s v="99358-65399-TC"/>
    <s v="A-D-0.5"/>
    <n v="4"/>
    <x v="327"/>
    <s v="jawdry9q@utexas.edu"/>
    <x v="0"/>
    <s v="Ara"/>
    <s v="D"/>
    <x v="1"/>
    <n v="5.97"/>
    <n v="23.88"/>
    <x v="2"/>
    <x v="2"/>
  </r>
  <r>
    <s v="DHJ-87461-571"/>
    <x v="295"/>
    <s v="94525-76037-JP"/>
    <s v="A-M-1"/>
    <n v="2"/>
    <x v="328"/>
    <s v="eryles9r@fastcompany.com"/>
    <x v="0"/>
    <s v="Ara"/>
    <s v="M"/>
    <x v="0"/>
    <n v="11.25"/>
    <n v="22.5"/>
    <x v="2"/>
    <x v="0"/>
  </r>
  <r>
    <s v="DKM-97676-850"/>
    <x v="296"/>
    <s v="43439-94003-DW"/>
    <s v="E-D-0.5"/>
    <n v="5"/>
    <x v="306"/>
    <s v=""/>
    <x v="0"/>
    <s v="Exc"/>
    <s v="D"/>
    <x v="1"/>
    <n v="7.29"/>
    <n v="36.450000000000003"/>
    <x v="1"/>
    <x v="2"/>
  </r>
  <r>
    <s v="UEB-09112-118"/>
    <x v="297"/>
    <s v="82718-93677-XO"/>
    <s v="A-M-0.5"/>
    <n v="4"/>
    <x v="329"/>
    <s v=""/>
    <x v="0"/>
    <s v="Ara"/>
    <s v="M"/>
    <x v="1"/>
    <n v="6.75"/>
    <n v="27"/>
    <x v="2"/>
    <x v="0"/>
  </r>
  <r>
    <s v="ORZ-67699-748"/>
    <x v="298"/>
    <s v="44708-78241-DF"/>
    <s v="A-M-2.5"/>
    <n v="6"/>
    <x v="330"/>
    <s v="jcaldicott9u@usda.gov"/>
    <x v="0"/>
    <s v="Ara"/>
    <s v="M"/>
    <x v="2"/>
    <n v="25.874999999999996"/>
    <n v="155.24999999999997"/>
    <x v="2"/>
    <x v="0"/>
  </r>
  <r>
    <s v="JXP-28398-485"/>
    <x v="299"/>
    <s v="23039-93032-FN"/>
    <s v="A-D-2.5"/>
    <n v="5"/>
    <x v="331"/>
    <s v="mvedmore9v@a8.net"/>
    <x v="0"/>
    <s v="Ara"/>
    <s v="D"/>
    <x v="2"/>
    <n v="22.884999999999998"/>
    <n v="114.42499999999998"/>
    <x v="2"/>
    <x v="2"/>
  </r>
  <r>
    <s v="WWH-92259-198"/>
    <x v="300"/>
    <s v="35256-12529-FT"/>
    <s v="L-D-1"/>
    <n v="4"/>
    <x v="332"/>
    <s v="wromao9w@chronoengine.com"/>
    <x v="0"/>
    <s v="Lib"/>
    <s v="D"/>
    <x v="0"/>
    <n v="12.95"/>
    <n v="51.8"/>
    <x v="3"/>
    <x v="2"/>
  </r>
  <r>
    <s v="FLR-82914-153"/>
    <x v="301"/>
    <s v="86100-33488-WP"/>
    <s v="A-M-2.5"/>
    <n v="6"/>
    <x v="333"/>
    <s v=""/>
    <x v="0"/>
    <s v="Ara"/>
    <s v="M"/>
    <x v="2"/>
    <n v="25.874999999999996"/>
    <n v="155.24999999999997"/>
    <x v="2"/>
    <x v="0"/>
  </r>
  <r>
    <s v="AMB-93600-000"/>
    <x v="302"/>
    <s v="64435-53100-WM"/>
    <s v="A-L-2.5"/>
    <n v="1"/>
    <x v="334"/>
    <s v="tcotmore9y@amazonaws.com"/>
    <x v="0"/>
    <s v="Ara"/>
    <s v="L"/>
    <x v="2"/>
    <n v="29.784999999999997"/>
    <n v="29.784999999999997"/>
    <x v="2"/>
    <x v="1"/>
  </r>
  <r>
    <s v="FEP-36895-658"/>
    <x v="303"/>
    <s v="44699-43836-UH"/>
    <s v="R-L-0.2"/>
    <n v="6"/>
    <x v="335"/>
    <s v="yskipsey9z@spotify.com"/>
    <x v="2"/>
    <s v="Rob"/>
    <s v="L"/>
    <x v="3"/>
    <n v="3.5849999999999995"/>
    <n v="21.509999999999998"/>
    <x v="0"/>
    <x v="1"/>
  </r>
  <r>
    <s v="RXW-91413-276"/>
    <x v="304"/>
    <s v="29588-35679-RG"/>
    <s v="R-D-2.5"/>
    <n v="2"/>
    <x v="336"/>
    <s v="ncorpsa0@gmpg.org"/>
    <x v="0"/>
    <s v="Rob"/>
    <s v="D"/>
    <x v="2"/>
    <n v="20.584999999999997"/>
    <n v="41.169999999999995"/>
    <x v="0"/>
    <x v="2"/>
  </r>
  <r>
    <s v="RXW-91413-276"/>
    <x v="304"/>
    <s v="29588-35679-RG"/>
    <s v="R-M-0.5"/>
    <n v="1"/>
    <x v="336"/>
    <s v="ncorpsa0@gmpg.org"/>
    <x v="0"/>
    <s v="Rob"/>
    <s v="M"/>
    <x v="1"/>
    <n v="5.97"/>
    <n v="5.97"/>
    <x v="0"/>
    <x v="0"/>
  </r>
  <r>
    <s v="SDB-77492-188"/>
    <x v="305"/>
    <s v="64815-54078-HH"/>
    <s v="E-L-1"/>
    <n v="5"/>
    <x v="337"/>
    <s v="fbabbera2@stanford.edu"/>
    <x v="0"/>
    <s v="Exc"/>
    <s v="L"/>
    <x v="0"/>
    <n v="14.85"/>
    <n v="74.25"/>
    <x v="1"/>
    <x v="1"/>
  </r>
  <r>
    <s v="RZN-65182-395"/>
    <x v="196"/>
    <s v="59572-41990-XY"/>
    <s v="L-M-1"/>
    <n v="6"/>
    <x v="338"/>
    <s v="kloxtona3@opensource.org"/>
    <x v="0"/>
    <s v="Lib"/>
    <s v="M"/>
    <x v="0"/>
    <n v="14.55"/>
    <n v="87.300000000000011"/>
    <x v="3"/>
    <x v="0"/>
  </r>
  <r>
    <s v="HDQ-86094-507"/>
    <x v="110"/>
    <s v="32481-61533-ZJ"/>
    <s v="E-D-1"/>
    <n v="6"/>
    <x v="339"/>
    <s v="ptoffula4@posterous.com"/>
    <x v="0"/>
    <s v="Exc"/>
    <s v="D"/>
    <x v="0"/>
    <n v="12.15"/>
    <n v="72.900000000000006"/>
    <x v="1"/>
    <x v="2"/>
  </r>
  <r>
    <s v="YXO-79631-417"/>
    <x v="24"/>
    <s v="31587-92570-HL"/>
    <s v="L-D-0.5"/>
    <n v="1"/>
    <x v="340"/>
    <s v="cgwinnetta5@behance.net"/>
    <x v="0"/>
    <s v="Lib"/>
    <s v="D"/>
    <x v="1"/>
    <n v="7.77"/>
    <n v="7.77"/>
    <x v="3"/>
    <x v="2"/>
  </r>
  <r>
    <s v="SNF-57032-096"/>
    <x v="306"/>
    <s v="93832-04799-ID"/>
    <s v="E-D-0.5"/>
    <n v="6"/>
    <x v="341"/>
    <s v=""/>
    <x v="0"/>
    <s v="Exc"/>
    <s v="D"/>
    <x v="1"/>
    <n v="7.29"/>
    <n v="43.74"/>
    <x v="1"/>
    <x v="2"/>
  </r>
  <r>
    <s v="DGL-29648-995"/>
    <x v="307"/>
    <s v="59367-30821-ZQ"/>
    <s v="L-M-0.2"/>
    <n v="2"/>
    <x v="342"/>
    <s v=""/>
    <x v="0"/>
    <s v="Lib"/>
    <s v="M"/>
    <x v="3"/>
    <n v="4.3650000000000002"/>
    <n v="8.73"/>
    <x v="3"/>
    <x v="0"/>
  </r>
  <r>
    <s v="GPU-65651-504"/>
    <x v="308"/>
    <s v="83947-45528-ET"/>
    <s v="E-M-2.5"/>
    <n v="2"/>
    <x v="343"/>
    <s v="lflaoniera8@wordpress.org"/>
    <x v="0"/>
    <s v="Exc"/>
    <s v="M"/>
    <x v="2"/>
    <n v="31.624999999999996"/>
    <n v="63.249999999999993"/>
    <x v="1"/>
    <x v="0"/>
  </r>
  <r>
    <s v="OJU-34452-896"/>
    <x v="309"/>
    <s v="60799-92593-CX"/>
    <s v="E-L-0.5"/>
    <n v="1"/>
    <x v="344"/>
    <s v=""/>
    <x v="0"/>
    <s v="Exc"/>
    <s v="L"/>
    <x v="1"/>
    <n v="8.91"/>
    <n v="8.91"/>
    <x v="1"/>
    <x v="1"/>
  </r>
  <r>
    <s v="GZS-50547-887"/>
    <x v="310"/>
    <s v="61600-55136-UM"/>
    <s v="E-D-1"/>
    <n v="2"/>
    <x v="345"/>
    <s v="ccatchesideaa@macromedia.com"/>
    <x v="0"/>
    <s v="Exc"/>
    <s v="D"/>
    <x v="0"/>
    <n v="12.15"/>
    <n v="24.3"/>
    <x v="1"/>
    <x v="2"/>
  </r>
  <r>
    <s v="ESR-54041-053"/>
    <x v="311"/>
    <s v="59771-90302-OF"/>
    <s v="A-L-0.5"/>
    <n v="6"/>
    <x v="346"/>
    <s v="cgibbonsonab@accuweather.com"/>
    <x v="0"/>
    <s v="Ara"/>
    <s v="L"/>
    <x v="1"/>
    <n v="7.77"/>
    <n v="46.62"/>
    <x v="2"/>
    <x v="1"/>
  </r>
  <r>
    <s v="OGD-10781-526"/>
    <x v="132"/>
    <s v="16880-78077-FB"/>
    <s v="R-L-0.5"/>
    <n v="6"/>
    <x v="347"/>
    <s v="tfarraac@behance.net"/>
    <x v="0"/>
    <s v="Rob"/>
    <s v="L"/>
    <x v="1"/>
    <n v="7.169999999999999"/>
    <n v="43.019999999999996"/>
    <x v="0"/>
    <x v="1"/>
  </r>
  <r>
    <s v="FVH-29271-315"/>
    <x v="312"/>
    <s v="74415-50873-FC"/>
    <s v="A-D-0.5"/>
    <n v="3"/>
    <x v="348"/>
    <s v=""/>
    <x v="1"/>
    <s v="Ara"/>
    <s v="D"/>
    <x v="1"/>
    <n v="5.97"/>
    <n v="17.91"/>
    <x v="2"/>
    <x v="2"/>
  </r>
  <r>
    <s v="BNZ-20544-633"/>
    <x v="313"/>
    <s v="31798-95707-NR"/>
    <s v="L-L-0.5"/>
    <n v="4"/>
    <x v="349"/>
    <s v="gbamfieldae@yellowpages.com"/>
    <x v="0"/>
    <s v="Lib"/>
    <s v="L"/>
    <x v="1"/>
    <n v="9.51"/>
    <n v="38.04"/>
    <x v="3"/>
    <x v="1"/>
  </r>
  <r>
    <s v="FUX-85791-078"/>
    <x v="156"/>
    <s v="59122-08794-WT"/>
    <s v="A-M-0.2"/>
    <n v="2"/>
    <x v="350"/>
    <s v="whollingdaleaf@about.me"/>
    <x v="0"/>
    <s v="Ara"/>
    <s v="M"/>
    <x v="3"/>
    <n v="3.375"/>
    <n v="6.75"/>
    <x v="2"/>
    <x v="0"/>
  </r>
  <r>
    <s v="YXP-20078-116"/>
    <x v="314"/>
    <s v="37238-52421-JJ"/>
    <s v="R-M-0.5"/>
    <n v="1"/>
    <x v="351"/>
    <s v="jdeag@xrea.com"/>
    <x v="0"/>
    <s v="Rob"/>
    <s v="M"/>
    <x v="1"/>
    <n v="5.97"/>
    <n v="5.97"/>
    <x v="0"/>
    <x v="0"/>
  </r>
  <r>
    <s v="VQV-59984-866"/>
    <x v="315"/>
    <s v="48854-01899-FN"/>
    <s v="R-D-0.2"/>
    <n v="3"/>
    <x v="352"/>
    <s v="vskulletah@tinyurl.com"/>
    <x v="1"/>
    <s v="Rob"/>
    <s v="D"/>
    <x v="3"/>
    <n v="2.6849999999999996"/>
    <n v="8.0549999999999997"/>
    <x v="0"/>
    <x v="2"/>
  </r>
  <r>
    <s v="JEH-37276-048"/>
    <x v="316"/>
    <s v="80896-38819-DW"/>
    <s v="A-L-0.5"/>
    <n v="3"/>
    <x v="353"/>
    <s v="jrudeforthai@wunderground.com"/>
    <x v="1"/>
    <s v="Ara"/>
    <s v="L"/>
    <x v="1"/>
    <n v="7.77"/>
    <n v="23.31"/>
    <x v="2"/>
    <x v="1"/>
  </r>
  <r>
    <s v="VYD-28555-589"/>
    <x v="317"/>
    <s v="29814-01459-RC"/>
    <s v="R-L-0.5"/>
    <n v="6"/>
    <x v="354"/>
    <s v="atomaszewskiaj@answers.com"/>
    <x v="2"/>
    <s v="Rob"/>
    <s v="L"/>
    <x v="1"/>
    <n v="7.169999999999999"/>
    <n v="43.019999999999996"/>
    <x v="0"/>
    <x v="1"/>
  </r>
  <r>
    <s v="WUG-76466-650"/>
    <x v="318"/>
    <s v="43439-94003-DW"/>
    <s v="L-D-0.5"/>
    <n v="3"/>
    <x v="306"/>
    <s v=""/>
    <x v="0"/>
    <s v="Lib"/>
    <s v="D"/>
    <x v="1"/>
    <n v="7.77"/>
    <n v="23.31"/>
    <x v="3"/>
    <x v="2"/>
  </r>
  <r>
    <s v="RJV-08261-583"/>
    <x v="182"/>
    <s v="48497-29281-FE"/>
    <s v="A-D-0.2"/>
    <n v="5"/>
    <x v="355"/>
    <s v="pbessal@qq.com"/>
    <x v="0"/>
    <s v="Ara"/>
    <s v="D"/>
    <x v="3"/>
    <n v="2.9849999999999999"/>
    <n v="14.924999999999999"/>
    <x v="2"/>
    <x v="2"/>
  </r>
  <r>
    <s v="PMR-56062-609"/>
    <x v="319"/>
    <s v="43605-12616-YH"/>
    <s v="E-D-0.5"/>
    <n v="3"/>
    <x v="356"/>
    <s v="ewindressam@marketwatch.com"/>
    <x v="0"/>
    <s v="Exc"/>
    <s v="D"/>
    <x v="1"/>
    <n v="7.29"/>
    <n v="21.87"/>
    <x v="1"/>
    <x v="2"/>
  </r>
  <r>
    <s v="XLD-12920-505"/>
    <x v="320"/>
    <s v="21907-75962-VB"/>
    <s v="E-L-0.5"/>
    <n v="6"/>
    <x v="357"/>
    <s v=""/>
    <x v="0"/>
    <s v="Exc"/>
    <s v="L"/>
    <x v="1"/>
    <n v="8.91"/>
    <n v="53.46"/>
    <x v="1"/>
    <x v="1"/>
  </r>
  <r>
    <s v="UBW-50312-037"/>
    <x v="321"/>
    <s v="69503-12127-YD"/>
    <s v="A-L-2.5"/>
    <n v="4"/>
    <x v="358"/>
    <s v=""/>
    <x v="0"/>
    <s v="Ara"/>
    <s v="L"/>
    <x v="2"/>
    <n v="29.784999999999997"/>
    <n v="119.13999999999999"/>
    <x v="2"/>
    <x v="1"/>
  </r>
  <r>
    <s v="QAW-05889-019"/>
    <x v="322"/>
    <s v="68810-07329-EU"/>
    <s v="L-M-0.5"/>
    <n v="5"/>
    <x v="359"/>
    <s v="vbaumadierap@google.cn"/>
    <x v="0"/>
    <s v="Lib"/>
    <s v="M"/>
    <x v="1"/>
    <n v="8.73"/>
    <n v="43.650000000000006"/>
    <x v="3"/>
    <x v="0"/>
  </r>
  <r>
    <s v="EPT-12715-397"/>
    <x v="128"/>
    <s v="08478-75251-OG"/>
    <s v="A-D-0.2"/>
    <n v="6"/>
    <x v="360"/>
    <s v=""/>
    <x v="0"/>
    <s v="Ara"/>
    <s v="D"/>
    <x v="3"/>
    <n v="2.9849999999999999"/>
    <n v="17.91"/>
    <x v="2"/>
    <x v="2"/>
  </r>
  <r>
    <s v="DHT-93810-053"/>
    <x v="323"/>
    <s v="17005-82030-EA"/>
    <s v="E-L-1"/>
    <n v="5"/>
    <x v="361"/>
    <s v="sweldsar@wired.com"/>
    <x v="0"/>
    <s v="Exc"/>
    <s v="L"/>
    <x v="0"/>
    <n v="14.85"/>
    <n v="74.25"/>
    <x v="1"/>
    <x v="1"/>
  </r>
  <r>
    <s v="DMY-96037-963"/>
    <x v="324"/>
    <s v="42179-95059-DO"/>
    <s v="L-D-0.2"/>
    <n v="3"/>
    <x v="362"/>
    <s v="msarvaras@artisteer.com"/>
    <x v="0"/>
    <s v="Lib"/>
    <s v="D"/>
    <x v="3"/>
    <n v="3.8849999999999998"/>
    <n v="11.654999999999999"/>
    <x v="3"/>
    <x v="2"/>
  </r>
  <r>
    <s v="MBM-55936-917"/>
    <x v="325"/>
    <s v="55989-39849-WO"/>
    <s v="L-D-0.5"/>
    <n v="3"/>
    <x v="363"/>
    <s v="ahavickat@nsw.gov.au"/>
    <x v="0"/>
    <s v="Lib"/>
    <s v="D"/>
    <x v="1"/>
    <n v="7.77"/>
    <n v="23.31"/>
    <x v="3"/>
    <x v="2"/>
  </r>
  <r>
    <s v="TPA-93614-840"/>
    <x v="326"/>
    <s v="28932-49296-TM"/>
    <s v="E-D-0.5"/>
    <n v="2"/>
    <x v="364"/>
    <s v="sdivinyau@ask.com"/>
    <x v="0"/>
    <s v="Exc"/>
    <s v="D"/>
    <x v="1"/>
    <n v="7.29"/>
    <n v="14.58"/>
    <x v="1"/>
    <x v="2"/>
  </r>
  <r>
    <s v="WDM-77521-710"/>
    <x v="327"/>
    <s v="86144-10144-CB"/>
    <s v="A-M-0.5"/>
    <n v="2"/>
    <x v="365"/>
    <s v="inorquoyav@businessweek.com"/>
    <x v="0"/>
    <s v="Ara"/>
    <s v="M"/>
    <x v="1"/>
    <n v="6.75"/>
    <n v="13.5"/>
    <x v="2"/>
    <x v="0"/>
  </r>
  <r>
    <s v="EIP-19142-462"/>
    <x v="328"/>
    <s v="60973-72562-DQ"/>
    <s v="E-L-1"/>
    <n v="6"/>
    <x v="366"/>
    <s v="aiddisonaw@usa.gov"/>
    <x v="0"/>
    <s v="Exc"/>
    <s v="L"/>
    <x v="0"/>
    <n v="14.85"/>
    <n v="89.1"/>
    <x v="1"/>
    <x v="1"/>
  </r>
  <r>
    <s v="EIP-19142-462"/>
    <x v="328"/>
    <s v="60973-72562-DQ"/>
    <s v="A-L-0.2"/>
    <n v="1"/>
    <x v="366"/>
    <s v="aiddisonaw@usa.gov"/>
    <x v="0"/>
    <s v="Ara"/>
    <s v="L"/>
    <x v="3"/>
    <n v="3.8849999999999998"/>
    <n v="3.8849999999999998"/>
    <x v="2"/>
    <x v="1"/>
  </r>
  <r>
    <s v="ZZL-76364-387"/>
    <x v="128"/>
    <s v="11263-86515-VU"/>
    <s v="R-L-2.5"/>
    <n v="4"/>
    <x v="367"/>
    <s v="rlongfielday@bluehost.com"/>
    <x v="0"/>
    <s v="Rob"/>
    <s v="L"/>
    <x v="2"/>
    <n v="27.484999999999996"/>
    <n v="109.93999999999998"/>
    <x v="0"/>
    <x v="1"/>
  </r>
  <r>
    <s v="GMF-18638-786"/>
    <x v="329"/>
    <s v="60004-62976-NI"/>
    <s v="L-D-0.5"/>
    <n v="6"/>
    <x v="368"/>
    <s v="gkislingburyaz@samsung.com"/>
    <x v="0"/>
    <s v="Lib"/>
    <s v="D"/>
    <x v="1"/>
    <n v="7.77"/>
    <n v="46.62"/>
    <x v="3"/>
    <x v="2"/>
  </r>
  <r>
    <s v="TDJ-20844-787"/>
    <x v="330"/>
    <s v="77876-28498-HI"/>
    <s v="A-L-0.5"/>
    <n v="5"/>
    <x v="369"/>
    <s v="xgibbonsb0@artisteer.com"/>
    <x v="0"/>
    <s v="Ara"/>
    <s v="L"/>
    <x v="1"/>
    <n v="7.77"/>
    <n v="38.849999999999994"/>
    <x v="2"/>
    <x v="1"/>
  </r>
  <r>
    <s v="BWK-39400-446"/>
    <x v="331"/>
    <s v="61302-06948-EH"/>
    <s v="L-D-0.5"/>
    <n v="4"/>
    <x v="370"/>
    <s v="fparresb1@imageshack.us"/>
    <x v="0"/>
    <s v="Lib"/>
    <s v="D"/>
    <x v="1"/>
    <n v="7.77"/>
    <n v="31.08"/>
    <x v="3"/>
    <x v="2"/>
  </r>
  <r>
    <s v="LCB-02099-995"/>
    <x v="332"/>
    <s v="06757-96251-UH"/>
    <s v="A-D-0.2"/>
    <n v="6"/>
    <x v="371"/>
    <s v="gsibrayb2@wsj.com"/>
    <x v="0"/>
    <s v="Ara"/>
    <s v="D"/>
    <x v="3"/>
    <n v="2.9849999999999999"/>
    <n v="17.91"/>
    <x v="2"/>
    <x v="2"/>
  </r>
  <r>
    <s v="UBA-43678-174"/>
    <x v="333"/>
    <s v="44530-75983-OD"/>
    <s v="E-D-2.5"/>
    <n v="6"/>
    <x v="372"/>
    <s v="ihotchkinb3@mit.edu"/>
    <x v="2"/>
    <s v="Exc"/>
    <s v="D"/>
    <x v="2"/>
    <n v="27.945"/>
    <n v="167.67000000000002"/>
    <x v="1"/>
    <x v="2"/>
  </r>
  <r>
    <s v="UDH-24280-432"/>
    <x v="334"/>
    <s v="44865-58249-RY"/>
    <s v="L-L-1"/>
    <n v="4"/>
    <x v="373"/>
    <s v="nbroadberrieb4@gnu.org"/>
    <x v="0"/>
    <s v="Lib"/>
    <s v="L"/>
    <x v="0"/>
    <n v="15.85"/>
    <n v="63.4"/>
    <x v="3"/>
    <x v="1"/>
  </r>
  <r>
    <s v="IDQ-20193-502"/>
    <x v="335"/>
    <s v="36021-61205-DF"/>
    <s v="L-M-0.2"/>
    <n v="2"/>
    <x v="374"/>
    <s v="rpithcockb5@yellowbook.com"/>
    <x v="0"/>
    <s v="Lib"/>
    <s v="M"/>
    <x v="3"/>
    <n v="4.3650000000000002"/>
    <n v="8.73"/>
    <x v="3"/>
    <x v="0"/>
  </r>
  <r>
    <s v="DJG-14442-608"/>
    <x v="336"/>
    <s v="75716-12782-SS"/>
    <s v="R-D-1"/>
    <n v="3"/>
    <x v="375"/>
    <s v="gcroysdaleb6@nih.gov"/>
    <x v="0"/>
    <s v="Rob"/>
    <s v="D"/>
    <x v="0"/>
    <n v="8.9499999999999993"/>
    <n v="26.849999999999998"/>
    <x v="0"/>
    <x v="2"/>
  </r>
  <r>
    <s v="DWB-61381-370"/>
    <x v="337"/>
    <s v="11812-00461-KH"/>
    <s v="L-L-0.2"/>
    <n v="2"/>
    <x v="376"/>
    <s v="bgozzettb7@github.com"/>
    <x v="0"/>
    <s v="Lib"/>
    <s v="L"/>
    <x v="3"/>
    <n v="4.7549999999999999"/>
    <n v="9.51"/>
    <x v="3"/>
    <x v="1"/>
  </r>
  <r>
    <s v="FRD-17347-990"/>
    <x v="80"/>
    <s v="46681-78850-ZW"/>
    <s v="A-D-1"/>
    <n v="4"/>
    <x v="377"/>
    <s v="tcraggsb8@house.gov"/>
    <x v="1"/>
    <s v="Ara"/>
    <s v="D"/>
    <x v="0"/>
    <n v="9.9499999999999993"/>
    <n v="39.799999999999997"/>
    <x v="2"/>
    <x v="2"/>
  </r>
  <r>
    <s v="YPP-27450-525"/>
    <x v="338"/>
    <s v="01932-87052-KO"/>
    <s v="E-M-0.5"/>
    <n v="3"/>
    <x v="378"/>
    <s v="lcullrfordb9@xing.com"/>
    <x v="0"/>
    <s v="Exc"/>
    <s v="M"/>
    <x v="1"/>
    <n v="8.25"/>
    <n v="24.75"/>
    <x v="1"/>
    <x v="0"/>
  </r>
  <r>
    <s v="EFC-39577-424"/>
    <x v="339"/>
    <s v="16046-34805-ZF"/>
    <s v="E-M-1"/>
    <n v="5"/>
    <x v="379"/>
    <s v="arizonba@xing.com"/>
    <x v="0"/>
    <s v="Exc"/>
    <s v="M"/>
    <x v="0"/>
    <n v="13.75"/>
    <n v="68.75"/>
    <x v="1"/>
    <x v="0"/>
  </r>
  <r>
    <s v="LAW-80062-016"/>
    <x v="340"/>
    <s v="34546-70516-LR"/>
    <s v="E-M-0.5"/>
    <n v="6"/>
    <x v="380"/>
    <s v=""/>
    <x v="1"/>
    <s v="Exc"/>
    <s v="M"/>
    <x v="1"/>
    <n v="8.25"/>
    <n v="49.5"/>
    <x v="1"/>
    <x v="0"/>
  </r>
  <r>
    <s v="WKL-27981-758"/>
    <x v="177"/>
    <s v="73699-93557-FZ"/>
    <s v="A-M-2.5"/>
    <n v="2"/>
    <x v="381"/>
    <s v="fmiellbc@spiegel.de"/>
    <x v="0"/>
    <s v="Ara"/>
    <s v="M"/>
    <x v="2"/>
    <n v="25.874999999999996"/>
    <n v="51.749999999999993"/>
    <x v="2"/>
    <x v="0"/>
  </r>
  <r>
    <s v="VRT-39834-265"/>
    <x v="341"/>
    <s v="86686-37462-CK"/>
    <s v="L-L-1"/>
    <n v="3"/>
    <x v="382"/>
    <s v=""/>
    <x v="1"/>
    <s v="Lib"/>
    <s v="L"/>
    <x v="0"/>
    <n v="15.85"/>
    <n v="47.55"/>
    <x v="3"/>
    <x v="1"/>
  </r>
  <r>
    <s v="QTC-71005-730"/>
    <x v="342"/>
    <s v="14298-02150-KH"/>
    <s v="A-L-0.2"/>
    <n v="4"/>
    <x v="383"/>
    <s v=""/>
    <x v="0"/>
    <s v="Ara"/>
    <s v="L"/>
    <x v="3"/>
    <n v="3.8849999999999998"/>
    <n v="15.54"/>
    <x v="2"/>
    <x v="1"/>
  </r>
  <r>
    <s v="TNX-09857-717"/>
    <x v="343"/>
    <s v="48675-07824-HJ"/>
    <s v="L-M-1"/>
    <n v="6"/>
    <x v="384"/>
    <s v=""/>
    <x v="0"/>
    <s v="Lib"/>
    <s v="M"/>
    <x v="0"/>
    <n v="14.55"/>
    <n v="87.300000000000011"/>
    <x v="3"/>
    <x v="0"/>
  </r>
  <r>
    <s v="JZV-43874-185"/>
    <x v="344"/>
    <s v="18551-80943-YQ"/>
    <s v="A-M-1"/>
    <n v="5"/>
    <x v="385"/>
    <s v=""/>
    <x v="0"/>
    <s v="Ara"/>
    <s v="M"/>
    <x v="0"/>
    <n v="11.25"/>
    <n v="56.25"/>
    <x v="2"/>
    <x v="0"/>
  </r>
  <r>
    <s v="ICF-17486-106"/>
    <x v="47"/>
    <s v="19196-09748-DB"/>
    <s v="L-L-2.5"/>
    <n v="1"/>
    <x v="386"/>
    <s v="wspringallbh@jugem.jp"/>
    <x v="0"/>
    <s v="Lib"/>
    <s v="L"/>
    <x v="2"/>
    <n v="36.454999999999998"/>
    <n v="36.454999999999998"/>
    <x v="3"/>
    <x v="1"/>
  </r>
  <r>
    <s v="BMK-49520-383"/>
    <x v="345"/>
    <s v="72233-08665-IP"/>
    <s v="R-L-0.2"/>
    <n v="3"/>
    <x v="387"/>
    <s v=""/>
    <x v="0"/>
    <s v="Rob"/>
    <s v="L"/>
    <x v="3"/>
    <n v="3.5849999999999995"/>
    <n v="10.754999999999999"/>
    <x v="0"/>
    <x v="1"/>
  </r>
  <r>
    <s v="HTS-15020-632"/>
    <x v="169"/>
    <s v="53817-13148-RK"/>
    <s v="R-M-0.2"/>
    <n v="3"/>
    <x v="388"/>
    <s v="ghawkyensbj@census.gov"/>
    <x v="0"/>
    <s v="Rob"/>
    <s v="M"/>
    <x v="3"/>
    <n v="2.9849999999999999"/>
    <n v="8.9550000000000001"/>
    <x v="0"/>
    <x v="0"/>
  </r>
  <r>
    <s v="YLE-18247-749"/>
    <x v="346"/>
    <s v="92227-49331-QR"/>
    <s v="A-L-0.5"/>
    <n v="3"/>
    <x v="389"/>
    <s v=""/>
    <x v="0"/>
    <s v="Ara"/>
    <s v="L"/>
    <x v="1"/>
    <n v="7.77"/>
    <n v="23.31"/>
    <x v="2"/>
    <x v="1"/>
  </r>
  <r>
    <s v="KJJ-12573-591"/>
    <x v="347"/>
    <s v="12997-41076-FQ"/>
    <s v="A-L-2.5"/>
    <n v="1"/>
    <x v="390"/>
    <s v=""/>
    <x v="0"/>
    <s v="Ara"/>
    <s v="L"/>
    <x v="2"/>
    <n v="29.784999999999997"/>
    <n v="29.784999999999997"/>
    <x v="2"/>
    <x v="1"/>
  </r>
  <r>
    <s v="RGU-43561-950"/>
    <x v="348"/>
    <s v="44220-00348-MB"/>
    <s v="A-L-2.5"/>
    <n v="5"/>
    <x v="391"/>
    <s v="bmcgilvrabm@so-net.ne.jp"/>
    <x v="0"/>
    <s v="Ara"/>
    <s v="L"/>
    <x v="2"/>
    <n v="29.784999999999997"/>
    <n v="148.92499999999998"/>
    <x v="2"/>
    <x v="1"/>
  </r>
  <r>
    <s v="JSN-73975-443"/>
    <x v="349"/>
    <s v="93047-98331-DD"/>
    <s v="L-M-0.5"/>
    <n v="1"/>
    <x v="392"/>
    <s v="adanzeybn@github.com"/>
    <x v="0"/>
    <s v="Lib"/>
    <s v="M"/>
    <x v="1"/>
    <n v="8.73"/>
    <n v="8.73"/>
    <x v="3"/>
    <x v="0"/>
  </r>
  <r>
    <s v="WNR-71736-993"/>
    <x v="350"/>
    <s v="16880-78077-FB"/>
    <s v="L-D-0.5"/>
    <n v="4"/>
    <x v="347"/>
    <s v="tfarraac@behance.net"/>
    <x v="0"/>
    <s v="Lib"/>
    <s v="D"/>
    <x v="1"/>
    <n v="7.77"/>
    <n v="31.08"/>
    <x v="3"/>
    <x v="2"/>
  </r>
  <r>
    <s v="WNR-71736-993"/>
    <x v="350"/>
    <s v="16880-78077-FB"/>
    <s v="A-D-2.5"/>
    <n v="6"/>
    <x v="347"/>
    <s v="tfarraac@behance.net"/>
    <x v="0"/>
    <s v="Ara"/>
    <s v="D"/>
    <x v="2"/>
    <n v="22.884999999999998"/>
    <n v="137.31"/>
    <x v="2"/>
    <x v="2"/>
  </r>
  <r>
    <s v="HNI-91338-546"/>
    <x v="54"/>
    <s v="67285-75317-XI"/>
    <s v="A-D-0.5"/>
    <n v="5"/>
    <x v="393"/>
    <s v=""/>
    <x v="0"/>
    <s v="Ara"/>
    <s v="D"/>
    <x v="1"/>
    <n v="5.97"/>
    <n v="29.849999999999998"/>
    <x v="2"/>
    <x v="2"/>
  </r>
  <r>
    <s v="CYH-53243-218"/>
    <x v="237"/>
    <s v="88167-57964-PH"/>
    <s v="R-M-0.5"/>
    <n v="3"/>
    <x v="394"/>
    <s v=""/>
    <x v="0"/>
    <s v="Rob"/>
    <s v="M"/>
    <x v="1"/>
    <n v="5.97"/>
    <n v="17.91"/>
    <x v="0"/>
    <x v="0"/>
  </r>
  <r>
    <s v="SVD-75407-177"/>
    <x v="351"/>
    <s v="16106-36039-QS"/>
    <s v="E-L-0.5"/>
    <n v="3"/>
    <x v="395"/>
    <s v="ydombrellbs@dedecms.com"/>
    <x v="0"/>
    <s v="Exc"/>
    <s v="L"/>
    <x v="1"/>
    <n v="8.91"/>
    <n v="26.73"/>
    <x v="1"/>
    <x v="1"/>
  </r>
  <r>
    <s v="NVN-66443-451"/>
    <x v="352"/>
    <s v="98921-82417-GN"/>
    <s v="R-D-1"/>
    <n v="2"/>
    <x v="396"/>
    <s v="adarthbt@t.co"/>
    <x v="0"/>
    <s v="Rob"/>
    <s v="D"/>
    <x v="0"/>
    <n v="8.9499999999999993"/>
    <n v="17.899999999999999"/>
    <x v="0"/>
    <x v="2"/>
  </r>
  <r>
    <s v="JUA-13580-095"/>
    <x v="102"/>
    <s v="55265-75151-AK"/>
    <s v="R-L-0.2"/>
    <n v="4"/>
    <x v="397"/>
    <s v="mdarrigoebu@hud.gov"/>
    <x v="1"/>
    <s v="Rob"/>
    <s v="L"/>
    <x v="3"/>
    <n v="3.5849999999999995"/>
    <n v="14.339999999999998"/>
    <x v="0"/>
    <x v="1"/>
  </r>
  <r>
    <s v="ACY-56225-839"/>
    <x v="353"/>
    <s v="47386-50743-FG"/>
    <s v="A-M-2.5"/>
    <n v="3"/>
    <x v="398"/>
    <s v=""/>
    <x v="0"/>
    <s v="Ara"/>
    <s v="M"/>
    <x v="2"/>
    <n v="25.874999999999996"/>
    <n v="77.624999999999986"/>
    <x v="2"/>
    <x v="0"/>
  </r>
  <r>
    <s v="QBB-07903-622"/>
    <x v="354"/>
    <s v="32622-54551-UC"/>
    <s v="R-L-1"/>
    <n v="5"/>
    <x v="399"/>
    <s v="mackrillbw@bandcamp.com"/>
    <x v="0"/>
    <s v="Rob"/>
    <s v="L"/>
    <x v="0"/>
    <n v="11.95"/>
    <n v="59.75"/>
    <x v="0"/>
    <x v="1"/>
  </r>
  <r>
    <s v="JLJ-81802-619"/>
    <x v="135"/>
    <s v="16880-78077-FB"/>
    <s v="A-L-1"/>
    <n v="6"/>
    <x v="347"/>
    <s v="tfarraac@behance.net"/>
    <x v="0"/>
    <s v="Ara"/>
    <s v="L"/>
    <x v="0"/>
    <n v="12.95"/>
    <n v="77.699999999999989"/>
    <x v="2"/>
    <x v="1"/>
  </r>
  <r>
    <s v="HFT-77191-168"/>
    <x v="343"/>
    <s v="48419-02347-XP"/>
    <s v="R-D-0.2"/>
    <n v="2"/>
    <x v="400"/>
    <s v="mkippenby@dion.ne.jp"/>
    <x v="0"/>
    <s v="Rob"/>
    <s v="D"/>
    <x v="3"/>
    <n v="2.6849999999999996"/>
    <n v="5.3699999999999992"/>
    <x v="0"/>
    <x v="2"/>
  </r>
  <r>
    <s v="SZR-35951-530"/>
    <x v="89"/>
    <s v="14121-20527-OJ"/>
    <s v="E-D-2.5"/>
    <n v="3"/>
    <x v="401"/>
    <s v="wransonbz@ted.com"/>
    <x v="1"/>
    <s v="Exc"/>
    <s v="D"/>
    <x v="2"/>
    <n v="27.945"/>
    <n v="83.835000000000008"/>
    <x v="1"/>
    <x v="2"/>
  </r>
  <r>
    <s v="IKL-95976-565"/>
    <x v="355"/>
    <s v="53486-73919-BQ"/>
    <s v="A-M-1"/>
    <n v="2"/>
    <x v="402"/>
    <s v=""/>
    <x v="0"/>
    <s v="Ara"/>
    <s v="M"/>
    <x v="0"/>
    <n v="11.25"/>
    <n v="22.5"/>
    <x v="2"/>
    <x v="0"/>
  </r>
  <r>
    <s v="XEY-48929-474"/>
    <x v="204"/>
    <s v="21889-94615-WT"/>
    <s v="L-M-2.5"/>
    <n v="6"/>
    <x v="403"/>
    <s v="lrignoldc1@miibeian.gov.cn"/>
    <x v="0"/>
    <s v="Lib"/>
    <s v="M"/>
    <x v="2"/>
    <n v="33.464999999999996"/>
    <n v="200.78999999999996"/>
    <x v="3"/>
    <x v="0"/>
  </r>
  <r>
    <s v="SQT-07286-736"/>
    <x v="356"/>
    <s v="87726-16941-QW"/>
    <s v="A-M-1"/>
    <n v="6"/>
    <x v="404"/>
    <s v=""/>
    <x v="0"/>
    <s v="Ara"/>
    <s v="M"/>
    <x v="0"/>
    <n v="11.25"/>
    <n v="67.5"/>
    <x v="2"/>
    <x v="0"/>
  </r>
  <r>
    <s v="QDU-45390-361"/>
    <x v="357"/>
    <s v="03677-09134-BC"/>
    <s v="E-M-0.5"/>
    <n v="1"/>
    <x v="405"/>
    <s v="crowthornc3@msn.com"/>
    <x v="0"/>
    <s v="Exc"/>
    <s v="M"/>
    <x v="1"/>
    <n v="8.25"/>
    <n v="8.25"/>
    <x v="1"/>
    <x v="0"/>
  </r>
  <r>
    <s v="RUJ-30649-712"/>
    <x v="300"/>
    <s v="93224-71517-WV"/>
    <s v="L-L-0.2"/>
    <n v="2"/>
    <x v="406"/>
    <s v="orylandc4@deviantart.com"/>
    <x v="0"/>
    <s v="Lib"/>
    <s v="L"/>
    <x v="3"/>
    <n v="4.7549999999999999"/>
    <n v="9.51"/>
    <x v="3"/>
    <x v="1"/>
  </r>
  <r>
    <s v="WSV-49732-075"/>
    <x v="358"/>
    <s v="76263-95145-GJ"/>
    <s v="L-D-2.5"/>
    <n v="1"/>
    <x v="407"/>
    <s v=""/>
    <x v="0"/>
    <s v="Lib"/>
    <s v="D"/>
    <x v="2"/>
    <n v="29.784999999999997"/>
    <n v="29.784999999999997"/>
    <x v="3"/>
    <x v="2"/>
  </r>
  <r>
    <s v="VJF-46305-323"/>
    <x v="161"/>
    <s v="68555-89840-GZ"/>
    <s v="L-D-0.5"/>
    <n v="2"/>
    <x v="408"/>
    <s v="msesonck@census.gov"/>
    <x v="0"/>
    <s v="Lib"/>
    <s v="D"/>
    <x v="1"/>
    <n v="7.77"/>
    <n v="15.54"/>
    <x v="3"/>
    <x v="2"/>
  </r>
  <r>
    <s v="CXD-74176-600"/>
    <x v="129"/>
    <s v="70624-19112-AO"/>
    <s v="E-L-0.5"/>
    <n v="4"/>
    <x v="409"/>
    <s v="craglessc7@webmd.com"/>
    <x v="1"/>
    <s v="Exc"/>
    <s v="L"/>
    <x v="1"/>
    <n v="8.91"/>
    <n v="35.64"/>
    <x v="1"/>
    <x v="1"/>
  </r>
  <r>
    <s v="ADX-50674-975"/>
    <x v="359"/>
    <s v="58916-61837-QH"/>
    <s v="A-M-2.5"/>
    <n v="4"/>
    <x v="410"/>
    <s v="fhollowsc8@blogtalkradio.com"/>
    <x v="0"/>
    <s v="Ara"/>
    <s v="M"/>
    <x v="2"/>
    <n v="25.874999999999996"/>
    <n v="103.49999999999999"/>
    <x v="2"/>
    <x v="0"/>
  </r>
  <r>
    <s v="RRP-51647-420"/>
    <x v="360"/>
    <s v="89292-52335-YZ"/>
    <s v="E-D-1"/>
    <n v="3"/>
    <x v="411"/>
    <s v="llathleiffc9@nationalgeographic.com"/>
    <x v="1"/>
    <s v="Exc"/>
    <s v="D"/>
    <x v="0"/>
    <n v="12.15"/>
    <n v="36.450000000000003"/>
    <x v="1"/>
    <x v="2"/>
  </r>
  <r>
    <s v="PKJ-99134-523"/>
    <x v="361"/>
    <s v="77284-34297-YY"/>
    <s v="R-L-0.5"/>
    <n v="5"/>
    <x v="412"/>
    <s v="kheadsca@jalbum.net"/>
    <x v="0"/>
    <s v="Rob"/>
    <s v="L"/>
    <x v="1"/>
    <n v="7.169999999999999"/>
    <n v="35.849999999999994"/>
    <x v="0"/>
    <x v="1"/>
  </r>
  <r>
    <s v="FZQ-29439-457"/>
    <x v="362"/>
    <s v="50449-80974-BZ"/>
    <s v="E-L-0.2"/>
    <n v="5"/>
    <x v="413"/>
    <s v="tbownecb@unicef.org"/>
    <x v="1"/>
    <s v="Exc"/>
    <s v="L"/>
    <x v="3"/>
    <n v="4.4550000000000001"/>
    <n v="22.274999999999999"/>
    <x v="1"/>
    <x v="1"/>
  </r>
  <r>
    <s v="USN-68115-161"/>
    <x v="363"/>
    <s v="08120-16183-AW"/>
    <s v="E-M-0.2"/>
    <n v="6"/>
    <x v="414"/>
    <s v="rjacquemardcc@acquirethisname.com"/>
    <x v="1"/>
    <s v="Exc"/>
    <s v="M"/>
    <x v="3"/>
    <n v="4.125"/>
    <n v="24.75"/>
    <x v="1"/>
    <x v="0"/>
  </r>
  <r>
    <s v="IXU-20263-532"/>
    <x v="364"/>
    <s v="68044-89277-ML"/>
    <s v="L-M-2.5"/>
    <n v="2"/>
    <x v="415"/>
    <s v="kwarmancd@printfriendly.com"/>
    <x v="1"/>
    <s v="Lib"/>
    <s v="M"/>
    <x v="2"/>
    <n v="33.464999999999996"/>
    <n v="66.929999999999993"/>
    <x v="3"/>
    <x v="0"/>
  </r>
  <r>
    <s v="CBT-15092-420"/>
    <x v="85"/>
    <s v="71364-35210-HS"/>
    <s v="L-M-0.5"/>
    <n v="1"/>
    <x v="416"/>
    <s v="wcholomince@about.com"/>
    <x v="2"/>
    <s v="Lib"/>
    <s v="M"/>
    <x v="1"/>
    <n v="8.73"/>
    <n v="8.73"/>
    <x v="3"/>
    <x v="0"/>
  </r>
  <r>
    <s v="PKQ-46841-696"/>
    <x v="365"/>
    <s v="37177-68797-ON"/>
    <s v="R-M-0.5"/>
    <n v="3"/>
    <x v="417"/>
    <s v="abraidmancf@census.gov"/>
    <x v="0"/>
    <s v="Rob"/>
    <s v="M"/>
    <x v="1"/>
    <n v="5.97"/>
    <n v="17.91"/>
    <x v="0"/>
    <x v="0"/>
  </r>
  <r>
    <s v="XDU-05471-219"/>
    <x v="366"/>
    <s v="60308-06944-GS"/>
    <s v="R-L-0.5"/>
    <n v="1"/>
    <x v="418"/>
    <s v="pdurbancg@symantec.com"/>
    <x v="1"/>
    <s v="Rob"/>
    <s v="L"/>
    <x v="1"/>
    <n v="7.169999999999999"/>
    <n v="7.169999999999999"/>
    <x v="0"/>
    <x v="1"/>
  </r>
  <r>
    <s v="NID-20149-329"/>
    <x v="367"/>
    <s v="49888-39458-PF"/>
    <s v="R-D-0.2"/>
    <n v="2"/>
    <x v="419"/>
    <s v="aharroldch@miibeian.gov.cn"/>
    <x v="0"/>
    <s v="Rob"/>
    <s v="D"/>
    <x v="3"/>
    <n v="2.6849999999999996"/>
    <n v="5.3699999999999992"/>
    <x v="0"/>
    <x v="2"/>
  </r>
  <r>
    <s v="SVU-27222-213"/>
    <x v="142"/>
    <s v="60748-46813-DZ"/>
    <s v="L-L-0.2"/>
    <n v="5"/>
    <x v="420"/>
    <s v="spamphilonci@mlb.com"/>
    <x v="1"/>
    <s v="Lib"/>
    <s v="L"/>
    <x v="3"/>
    <n v="4.7549999999999999"/>
    <n v="23.774999999999999"/>
    <x v="3"/>
    <x v="1"/>
  </r>
  <r>
    <s v="RWI-84131-848"/>
    <x v="368"/>
    <s v="16385-11286-NX"/>
    <s v="R-D-2.5"/>
    <n v="2"/>
    <x v="421"/>
    <s v="mspurdencj@exblog.jp"/>
    <x v="0"/>
    <s v="Rob"/>
    <s v="D"/>
    <x v="2"/>
    <n v="20.584999999999997"/>
    <n v="41.169999999999995"/>
    <x v="0"/>
    <x v="2"/>
  </r>
  <r>
    <s v="GUU-40666-525"/>
    <x v="31"/>
    <s v="68555-89840-GZ"/>
    <s v="A-L-0.2"/>
    <n v="3"/>
    <x v="408"/>
    <s v="msesonck@census.gov"/>
    <x v="0"/>
    <s v="Ara"/>
    <s v="L"/>
    <x v="3"/>
    <n v="3.8849999999999998"/>
    <n v="11.654999999999999"/>
    <x v="2"/>
    <x v="1"/>
  </r>
  <r>
    <s v="SCN-51395-066"/>
    <x v="369"/>
    <s v="72164-90254-EJ"/>
    <s v="L-L-0.5"/>
    <n v="4"/>
    <x v="422"/>
    <s v="npirronecl@weibo.com"/>
    <x v="0"/>
    <s v="Lib"/>
    <s v="L"/>
    <x v="1"/>
    <n v="9.51"/>
    <n v="38.04"/>
    <x v="3"/>
    <x v="1"/>
  </r>
  <r>
    <s v="ULA-24644-321"/>
    <x v="370"/>
    <s v="67010-92988-CT"/>
    <s v="R-D-2.5"/>
    <n v="4"/>
    <x v="423"/>
    <s v="rcawleycm@yellowbook.com"/>
    <x v="1"/>
    <s v="Rob"/>
    <s v="D"/>
    <x v="2"/>
    <n v="20.584999999999997"/>
    <n v="82.339999999999989"/>
    <x v="0"/>
    <x v="2"/>
  </r>
  <r>
    <s v="EOL-92666-762"/>
    <x v="371"/>
    <s v="15776-91507-GT"/>
    <s v="L-L-0.2"/>
    <n v="2"/>
    <x v="424"/>
    <s v="sbarribalcn@microsoft.com"/>
    <x v="1"/>
    <s v="Lib"/>
    <s v="L"/>
    <x v="3"/>
    <n v="4.7549999999999999"/>
    <n v="9.51"/>
    <x v="3"/>
    <x v="1"/>
  </r>
  <r>
    <s v="AJV-18231-334"/>
    <x v="372"/>
    <s v="23473-41001-CD"/>
    <s v="R-D-2.5"/>
    <n v="2"/>
    <x v="425"/>
    <s v="aadamidesco@bizjournals.com"/>
    <x v="2"/>
    <s v="Rob"/>
    <s v="D"/>
    <x v="2"/>
    <n v="20.584999999999997"/>
    <n v="41.169999999999995"/>
    <x v="0"/>
    <x v="2"/>
  </r>
  <r>
    <s v="ZQI-47236-301"/>
    <x v="373"/>
    <s v="23446-47798-ID"/>
    <s v="L-L-0.5"/>
    <n v="5"/>
    <x v="426"/>
    <s v="cthowescp@craigslist.org"/>
    <x v="0"/>
    <s v="Lib"/>
    <s v="L"/>
    <x v="1"/>
    <n v="9.51"/>
    <n v="47.55"/>
    <x v="3"/>
    <x v="1"/>
  </r>
  <r>
    <s v="ZCR-15721-658"/>
    <x v="374"/>
    <s v="28327-84469-ND"/>
    <s v="A-M-1"/>
    <n v="4"/>
    <x v="427"/>
    <s v="rwillowaycq@admin.ch"/>
    <x v="0"/>
    <s v="Ara"/>
    <s v="M"/>
    <x v="0"/>
    <n v="11.25"/>
    <n v="45"/>
    <x v="2"/>
    <x v="0"/>
  </r>
  <r>
    <s v="QEW-47945-682"/>
    <x v="319"/>
    <s v="42466-87067-DT"/>
    <s v="L-L-0.2"/>
    <n v="5"/>
    <x v="428"/>
    <s v="aelwincr@privacy.gov.au"/>
    <x v="0"/>
    <s v="Lib"/>
    <s v="L"/>
    <x v="3"/>
    <n v="4.7549999999999999"/>
    <n v="23.774999999999999"/>
    <x v="3"/>
    <x v="1"/>
  </r>
  <r>
    <s v="PSY-45485-542"/>
    <x v="375"/>
    <s v="62246-99443-HF"/>
    <s v="R-D-0.5"/>
    <n v="3"/>
    <x v="429"/>
    <s v="abilbrookcs@booking.com"/>
    <x v="1"/>
    <s v="Rob"/>
    <s v="D"/>
    <x v="1"/>
    <n v="5.3699999999999992"/>
    <n v="16.11"/>
    <x v="0"/>
    <x v="2"/>
  </r>
  <r>
    <s v="BAQ-74241-156"/>
    <x v="376"/>
    <s v="99869-55718-UU"/>
    <s v="R-D-0.2"/>
    <n v="4"/>
    <x v="430"/>
    <s v="rmckallct@sakura.ne.jp"/>
    <x v="2"/>
    <s v="Rob"/>
    <s v="D"/>
    <x v="3"/>
    <n v="2.6849999999999996"/>
    <n v="10.739999999999998"/>
    <x v="0"/>
    <x v="2"/>
  </r>
  <r>
    <s v="BVU-77367-451"/>
    <x v="377"/>
    <s v="77421-46059-RY"/>
    <s v="A-D-1"/>
    <n v="5"/>
    <x v="431"/>
    <s v="bdailecu@vistaprint.com"/>
    <x v="0"/>
    <s v="Ara"/>
    <s v="D"/>
    <x v="0"/>
    <n v="9.9499999999999993"/>
    <n v="49.75"/>
    <x v="2"/>
    <x v="2"/>
  </r>
  <r>
    <s v="TJE-91516-344"/>
    <x v="378"/>
    <s v="49894-06550-OQ"/>
    <s v="E-M-1"/>
    <n v="2"/>
    <x v="432"/>
    <s v="atrehernecv@state.tx.us"/>
    <x v="1"/>
    <s v="Exc"/>
    <s v="M"/>
    <x v="0"/>
    <n v="13.75"/>
    <n v="27.5"/>
    <x v="1"/>
    <x v="0"/>
  </r>
  <r>
    <s v="LIS-96202-702"/>
    <x v="277"/>
    <s v="72028-63343-SU"/>
    <s v="L-D-2.5"/>
    <n v="4"/>
    <x v="433"/>
    <s v="abrentnallcw@biglobe.ne.jp"/>
    <x v="2"/>
    <s v="Lib"/>
    <s v="D"/>
    <x v="2"/>
    <n v="29.784999999999997"/>
    <n v="119.13999999999999"/>
    <x v="3"/>
    <x v="2"/>
  </r>
  <r>
    <s v="VIO-27668-766"/>
    <x v="379"/>
    <s v="10074-20104-NN"/>
    <s v="R-D-2.5"/>
    <n v="1"/>
    <x v="434"/>
    <s v="ddrinkallcx@psu.edu"/>
    <x v="0"/>
    <s v="Rob"/>
    <s v="D"/>
    <x v="2"/>
    <n v="20.584999999999997"/>
    <n v="20.584999999999997"/>
    <x v="0"/>
    <x v="2"/>
  </r>
  <r>
    <s v="ZVG-20473-043"/>
    <x v="86"/>
    <s v="71769-10219-IM"/>
    <s v="A-D-0.2"/>
    <n v="3"/>
    <x v="435"/>
    <s v="dkornelcy@cyberchimps.com"/>
    <x v="0"/>
    <s v="Ara"/>
    <s v="D"/>
    <x v="3"/>
    <n v="2.9849999999999999"/>
    <n v="8.9550000000000001"/>
    <x v="2"/>
    <x v="2"/>
  </r>
  <r>
    <s v="KGZ-56395-231"/>
    <x v="380"/>
    <s v="22221-71106-JD"/>
    <s v="A-D-0.5"/>
    <n v="1"/>
    <x v="436"/>
    <s v="rlequeuxcz@newyorker.com"/>
    <x v="0"/>
    <s v="Ara"/>
    <s v="D"/>
    <x v="1"/>
    <n v="5.97"/>
    <n v="5.97"/>
    <x v="2"/>
    <x v="2"/>
  </r>
  <r>
    <s v="CUU-92244-729"/>
    <x v="381"/>
    <s v="99735-44927-OL"/>
    <s v="E-M-1"/>
    <n v="3"/>
    <x v="437"/>
    <s v="jmccaulld0@parallels.com"/>
    <x v="0"/>
    <s v="Exc"/>
    <s v="M"/>
    <x v="0"/>
    <n v="13.75"/>
    <n v="41.25"/>
    <x v="1"/>
    <x v="0"/>
  </r>
  <r>
    <s v="EHE-94714-312"/>
    <x v="382"/>
    <s v="27132-68907-RC"/>
    <s v="E-L-0.2"/>
    <n v="5"/>
    <x v="438"/>
    <s v="abrashda@plala.or.jp"/>
    <x v="0"/>
    <s v="Exc"/>
    <s v="L"/>
    <x v="3"/>
    <n v="4.4550000000000001"/>
    <n v="22.274999999999999"/>
    <x v="1"/>
    <x v="1"/>
  </r>
  <r>
    <s v="RTL-16205-161"/>
    <x v="11"/>
    <s v="90440-62727-HI"/>
    <s v="A-M-0.5"/>
    <n v="1"/>
    <x v="439"/>
    <s v="ahutchinsond2@imgur.com"/>
    <x v="0"/>
    <s v="Ara"/>
    <s v="M"/>
    <x v="1"/>
    <n v="6.75"/>
    <n v="6.75"/>
    <x v="2"/>
    <x v="0"/>
  </r>
  <r>
    <s v="GTS-22482-014"/>
    <x v="167"/>
    <s v="36769-16558-SX"/>
    <s v="L-M-2.5"/>
    <n v="4"/>
    <x v="440"/>
    <s v=""/>
    <x v="0"/>
    <s v="Lib"/>
    <s v="M"/>
    <x v="2"/>
    <n v="33.464999999999996"/>
    <n v="133.85999999999999"/>
    <x v="3"/>
    <x v="0"/>
  </r>
  <r>
    <s v="DYG-25473-881"/>
    <x v="383"/>
    <s v="10138-31681-SD"/>
    <s v="A-D-0.2"/>
    <n v="2"/>
    <x v="441"/>
    <s v="rdriversd4@hexun.com"/>
    <x v="0"/>
    <s v="Ara"/>
    <s v="D"/>
    <x v="3"/>
    <n v="2.9849999999999999"/>
    <n v="5.97"/>
    <x v="2"/>
    <x v="2"/>
  </r>
  <r>
    <s v="HTR-21838-286"/>
    <x v="18"/>
    <s v="24669-76297-SF"/>
    <s v="A-L-1"/>
    <n v="2"/>
    <x v="442"/>
    <s v="hzeald5@google.de"/>
    <x v="0"/>
    <s v="Ara"/>
    <s v="L"/>
    <x v="0"/>
    <n v="12.95"/>
    <n v="25.9"/>
    <x v="2"/>
    <x v="1"/>
  </r>
  <r>
    <s v="KYG-28296-920"/>
    <x v="84"/>
    <s v="78050-20355-DI"/>
    <s v="E-M-2.5"/>
    <n v="1"/>
    <x v="443"/>
    <s v="gsmallcombed6@ucla.edu"/>
    <x v="1"/>
    <s v="Exc"/>
    <s v="M"/>
    <x v="2"/>
    <n v="31.624999999999996"/>
    <n v="31.624999999999996"/>
    <x v="1"/>
    <x v="0"/>
  </r>
  <r>
    <s v="NNB-20459-430"/>
    <x v="384"/>
    <s v="79825-17822-UH"/>
    <s v="L-M-0.2"/>
    <n v="2"/>
    <x v="444"/>
    <s v="ddibleyd7@feedburner.com"/>
    <x v="0"/>
    <s v="Lib"/>
    <s v="M"/>
    <x v="3"/>
    <n v="4.3650000000000002"/>
    <n v="8.73"/>
    <x v="3"/>
    <x v="0"/>
  </r>
  <r>
    <s v="FEK-14025-351"/>
    <x v="385"/>
    <s v="03990-21586-MQ"/>
    <s v="E-L-0.2"/>
    <n v="6"/>
    <x v="445"/>
    <s v="gdimitrioud8@chronoengine.com"/>
    <x v="0"/>
    <s v="Exc"/>
    <s v="L"/>
    <x v="3"/>
    <n v="4.4550000000000001"/>
    <n v="26.73"/>
    <x v="1"/>
    <x v="1"/>
  </r>
  <r>
    <s v="AWH-16980-469"/>
    <x v="386"/>
    <s v="27493-46921-TZ"/>
    <s v="L-M-0.2"/>
    <n v="6"/>
    <x v="446"/>
    <s v="fflanagand9@woothemes.com"/>
    <x v="0"/>
    <s v="Lib"/>
    <s v="M"/>
    <x v="3"/>
    <n v="4.3650000000000002"/>
    <n v="26.19"/>
    <x v="3"/>
    <x v="0"/>
  </r>
  <r>
    <s v="ZPW-31329-741"/>
    <x v="387"/>
    <s v="27132-68907-RC"/>
    <s v="R-D-1"/>
    <n v="6"/>
    <x v="438"/>
    <s v="abrashda@plala.or.jp"/>
    <x v="0"/>
    <s v="Rob"/>
    <s v="D"/>
    <x v="0"/>
    <n v="8.9499999999999993"/>
    <n v="53.699999999999996"/>
    <x v="0"/>
    <x v="2"/>
  </r>
  <r>
    <s v="ZPW-31329-741"/>
    <x v="387"/>
    <s v="27132-68907-RC"/>
    <s v="E-M-2.5"/>
    <n v="4"/>
    <x v="438"/>
    <s v="abrashda@plala.or.jp"/>
    <x v="0"/>
    <s v="Exc"/>
    <s v="M"/>
    <x v="2"/>
    <n v="31.624999999999996"/>
    <n v="126.49999999999999"/>
    <x v="1"/>
    <x v="0"/>
  </r>
  <r>
    <s v="ZPW-31329-741"/>
    <x v="387"/>
    <s v="27132-68907-RC"/>
    <s v="E-M-0.2"/>
    <n v="1"/>
    <x v="438"/>
    <s v="abrashda@plala.or.jp"/>
    <x v="0"/>
    <s v="Exc"/>
    <s v="M"/>
    <x v="3"/>
    <n v="4.125"/>
    <n v="4.125"/>
    <x v="1"/>
    <x v="0"/>
  </r>
  <r>
    <s v="UBI-83843-396"/>
    <x v="388"/>
    <s v="58816-74064-TF"/>
    <s v="R-L-1"/>
    <n v="2"/>
    <x v="447"/>
    <s v="nizhakovdd@aol.com"/>
    <x v="2"/>
    <s v="Rob"/>
    <s v="L"/>
    <x v="0"/>
    <n v="11.95"/>
    <n v="23.9"/>
    <x v="0"/>
    <x v="1"/>
  </r>
  <r>
    <s v="VID-40587-569"/>
    <x v="389"/>
    <s v="09818-59895-EH"/>
    <s v="E-D-2.5"/>
    <n v="5"/>
    <x v="448"/>
    <s v="skeetsde@answers.com"/>
    <x v="0"/>
    <s v="Exc"/>
    <s v="D"/>
    <x v="2"/>
    <n v="27.945"/>
    <n v="139.72499999999999"/>
    <x v="1"/>
    <x v="2"/>
  </r>
  <r>
    <s v="KBB-52530-416"/>
    <x v="229"/>
    <s v="06488-46303-IZ"/>
    <s v="L-D-2.5"/>
    <n v="2"/>
    <x v="449"/>
    <s v=""/>
    <x v="0"/>
    <s v="Lib"/>
    <s v="D"/>
    <x v="2"/>
    <n v="29.784999999999997"/>
    <n v="59.569999999999993"/>
    <x v="3"/>
    <x v="2"/>
  </r>
  <r>
    <s v="ISJ-48676-420"/>
    <x v="390"/>
    <s v="93046-67561-AY"/>
    <s v="L-L-0.5"/>
    <n v="6"/>
    <x v="450"/>
    <s v="kcakedg@huffingtonpost.com"/>
    <x v="0"/>
    <s v="Lib"/>
    <s v="L"/>
    <x v="1"/>
    <n v="9.51"/>
    <n v="57.06"/>
    <x v="3"/>
    <x v="1"/>
  </r>
  <r>
    <s v="MIF-17920-768"/>
    <x v="391"/>
    <s v="68946-40750-LK"/>
    <s v="R-L-0.2"/>
    <n v="6"/>
    <x v="451"/>
    <s v="mhanseddh@instagram.com"/>
    <x v="1"/>
    <s v="Rob"/>
    <s v="L"/>
    <x v="3"/>
    <n v="3.5849999999999995"/>
    <n v="21.509999999999998"/>
    <x v="0"/>
    <x v="1"/>
  </r>
  <r>
    <s v="CPX-19312-088"/>
    <x v="117"/>
    <s v="38387-64959-WW"/>
    <s v="L-M-0.5"/>
    <n v="6"/>
    <x v="452"/>
    <s v="fkienleindi@trellian.com"/>
    <x v="1"/>
    <s v="Lib"/>
    <s v="M"/>
    <x v="1"/>
    <n v="8.73"/>
    <n v="52.38"/>
    <x v="3"/>
    <x v="0"/>
  </r>
  <r>
    <s v="RXI-67978-260"/>
    <x v="392"/>
    <s v="48418-60841-CC"/>
    <s v="E-D-1"/>
    <n v="6"/>
    <x v="453"/>
    <s v="kegglestonedj@sphinn.com"/>
    <x v="1"/>
    <s v="Exc"/>
    <s v="D"/>
    <x v="0"/>
    <n v="12.15"/>
    <n v="72.900000000000006"/>
    <x v="1"/>
    <x v="2"/>
  </r>
  <r>
    <s v="LKE-14821-285"/>
    <x v="393"/>
    <s v="13736-92418-JS"/>
    <s v="R-M-0.2"/>
    <n v="5"/>
    <x v="454"/>
    <s v="bsemkinsdk@unc.edu"/>
    <x v="1"/>
    <s v="Rob"/>
    <s v="M"/>
    <x v="3"/>
    <n v="2.9849999999999999"/>
    <n v="14.924999999999999"/>
    <x v="0"/>
    <x v="0"/>
  </r>
  <r>
    <s v="LRK-97117-150"/>
    <x v="394"/>
    <s v="33000-22405-LO"/>
    <s v="L-L-1"/>
    <n v="6"/>
    <x v="455"/>
    <s v="slorenzettidl@is.gd"/>
    <x v="0"/>
    <s v="Lib"/>
    <s v="L"/>
    <x v="0"/>
    <n v="15.85"/>
    <n v="95.1"/>
    <x v="3"/>
    <x v="1"/>
  </r>
  <r>
    <s v="IGK-51227-573"/>
    <x v="137"/>
    <s v="46959-60474-LT"/>
    <s v="L-D-0.5"/>
    <n v="2"/>
    <x v="456"/>
    <s v="bgiannazzidm@apple.com"/>
    <x v="0"/>
    <s v="Lib"/>
    <s v="D"/>
    <x v="1"/>
    <n v="7.77"/>
    <n v="15.54"/>
    <x v="3"/>
    <x v="2"/>
  </r>
  <r>
    <s v="ZAY-43009-775"/>
    <x v="395"/>
    <s v="73431-39823-UP"/>
    <s v="L-D-0.2"/>
    <n v="6"/>
    <x v="457"/>
    <s v=""/>
    <x v="0"/>
    <s v="Lib"/>
    <s v="D"/>
    <x v="3"/>
    <n v="3.8849999999999998"/>
    <n v="23.31"/>
    <x v="3"/>
    <x v="2"/>
  </r>
  <r>
    <s v="EMA-63190-618"/>
    <x v="396"/>
    <s v="90993-98984-JK"/>
    <s v="E-M-0.2"/>
    <n v="1"/>
    <x v="458"/>
    <s v="ulethbrigdo@hc360.com"/>
    <x v="0"/>
    <s v="Exc"/>
    <s v="M"/>
    <x v="3"/>
    <n v="4.125"/>
    <n v="4.125"/>
    <x v="1"/>
    <x v="0"/>
  </r>
  <r>
    <s v="FBI-35855-418"/>
    <x v="189"/>
    <s v="06552-04430-AG"/>
    <s v="R-M-0.5"/>
    <n v="6"/>
    <x v="459"/>
    <s v="sfarnishdp@dmoz.org"/>
    <x v="2"/>
    <s v="Rob"/>
    <s v="M"/>
    <x v="1"/>
    <n v="5.97"/>
    <n v="35.82"/>
    <x v="0"/>
    <x v="0"/>
  </r>
  <r>
    <s v="TXB-80533-417"/>
    <x v="8"/>
    <s v="54597-57004-QM"/>
    <s v="L-L-1"/>
    <n v="2"/>
    <x v="460"/>
    <s v="fjecockdq@unicef.org"/>
    <x v="0"/>
    <s v="Lib"/>
    <s v="L"/>
    <x v="0"/>
    <n v="15.85"/>
    <n v="31.7"/>
    <x v="3"/>
    <x v="1"/>
  </r>
  <r>
    <s v="MBM-00112-248"/>
    <x v="397"/>
    <s v="50238-24377-ZS"/>
    <s v="L-L-1"/>
    <n v="5"/>
    <x v="461"/>
    <s v=""/>
    <x v="0"/>
    <s v="Lib"/>
    <s v="L"/>
    <x v="0"/>
    <n v="15.85"/>
    <n v="79.25"/>
    <x v="3"/>
    <x v="1"/>
  </r>
  <r>
    <s v="EUO-69145-988"/>
    <x v="398"/>
    <s v="60370-41934-IF"/>
    <s v="E-D-0.2"/>
    <n v="3"/>
    <x v="462"/>
    <s v="hpallisterds@ning.com"/>
    <x v="0"/>
    <s v="Exc"/>
    <s v="D"/>
    <x v="3"/>
    <n v="3.645"/>
    <n v="10.935"/>
    <x v="1"/>
    <x v="2"/>
  </r>
  <r>
    <s v="GYA-80327-368"/>
    <x v="399"/>
    <s v="06899-54551-EH"/>
    <s v="A-D-1"/>
    <n v="4"/>
    <x v="463"/>
    <s v="cmershdt@drupal.org"/>
    <x v="1"/>
    <s v="Ara"/>
    <s v="D"/>
    <x v="0"/>
    <n v="9.9499999999999993"/>
    <n v="39.799999999999997"/>
    <x v="2"/>
    <x v="2"/>
  </r>
  <r>
    <s v="TNW-41601-420"/>
    <x v="400"/>
    <s v="66458-91190-YC"/>
    <s v="R-M-1"/>
    <n v="5"/>
    <x v="464"/>
    <s v="murione5@alexa.com"/>
    <x v="1"/>
    <s v="Rob"/>
    <s v="M"/>
    <x v="0"/>
    <n v="9.9499999999999993"/>
    <n v="49.75"/>
    <x v="0"/>
    <x v="0"/>
  </r>
  <r>
    <s v="ALR-62963-723"/>
    <x v="401"/>
    <s v="80463-43913-WZ"/>
    <s v="R-D-0.2"/>
    <n v="3"/>
    <x v="465"/>
    <s v=""/>
    <x v="1"/>
    <s v="Rob"/>
    <s v="D"/>
    <x v="3"/>
    <n v="2.6849999999999996"/>
    <n v="8.0549999999999997"/>
    <x v="0"/>
    <x v="2"/>
  </r>
  <r>
    <s v="JIG-27636-870"/>
    <x v="402"/>
    <s v="67204-04870-LG"/>
    <s v="R-L-1"/>
    <n v="4"/>
    <x v="466"/>
    <s v=""/>
    <x v="0"/>
    <s v="Rob"/>
    <s v="L"/>
    <x v="0"/>
    <n v="11.95"/>
    <n v="47.8"/>
    <x v="0"/>
    <x v="1"/>
  </r>
  <r>
    <s v="CTE-31437-326"/>
    <x v="6"/>
    <s v="22721-63196-UJ"/>
    <s v="R-M-0.2"/>
    <n v="4"/>
    <x v="467"/>
    <s v="gduckerdx@patch.com"/>
    <x v="2"/>
    <s v="Rob"/>
    <s v="M"/>
    <x v="3"/>
    <n v="2.9849999999999999"/>
    <n v="11.94"/>
    <x v="0"/>
    <x v="0"/>
  </r>
  <r>
    <s v="CTE-31437-326"/>
    <x v="6"/>
    <s v="22721-63196-UJ"/>
    <s v="E-M-0.2"/>
    <n v="4"/>
    <x v="467"/>
    <s v="gduckerdx@patch.com"/>
    <x v="2"/>
    <s v="Exc"/>
    <s v="M"/>
    <x v="3"/>
    <n v="4.125"/>
    <n v="16.5"/>
    <x v="1"/>
    <x v="0"/>
  </r>
  <r>
    <s v="CTE-31437-326"/>
    <x v="6"/>
    <s v="22721-63196-UJ"/>
    <s v="L-D-1"/>
    <n v="4"/>
    <x v="467"/>
    <s v="gduckerdx@patch.com"/>
    <x v="2"/>
    <s v="Lib"/>
    <s v="D"/>
    <x v="0"/>
    <n v="12.95"/>
    <n v="51.8"/>
    <x v="3"/>
    <x v="2"/>
  </r>
  <r>
    <s v="CTE-31437-326"/>
    <x v="6"/>
    <s v="22721-63196-UJ"/>
    <s v="L-L-0.2"/>
    <n v="3"/>
    <x v="467"/>
    <s v="gduckerdx@patch.com"/>
    <x v="2"/>
    <s v="Lib"/>
    <s v="L"/>
    <x v="3"/>
    <n v="4.7549999999999999"/>
    <n v="14.265000000000001"/>
    <x v="3"/>
    <x v="1"/>
  </r>
  <r>
    <s v="SLD-63003-334"/>
    <x v="403"/>
    <s v="55515-37571-RS"/>
    <s v="L-M-0.2"/>
    <n v="6"/>
    <x v="468"/>
    <s v="wstearleye1@census.gov"/>
    <x v="0"/>
    <s v="Lib"/>
    <s v="M"/>
    <x v="3"/>
    <n v="4.3650000000000002"/>
    <n v="26.19"/>
    <x v="3"/>
    <x v="0"/>
  </r>
  <r>
    <s v="BXN-64230-789"/>
    <x v="404"/>
    <s v="25598-77476-CB"/>
    <s v="A-L-1"/>
    <n v="2"/>
    <x v="469"/>
    <s v="dwincere2@marriott.com"/>
    <x v="0"/>
    <s v="Ara"/>
    <s v="L"/>
    <x v="0"/>
    <n v="12.95"/>
    <n v="25.9"/>
    <x v="2"/>
    <x v="1"/>
  </r>
  <r>
    <s v="XEE-37895-169"/>
    <x v="21"/>
    <s v="14888-85625-TM"/>
    <s v="A-L-2.5"/>
    <n v="3"/>
    <x v="470"/>
    <s v="plyfielde3@baidu.com"/>
    <x v="0"/>
    <s v="Ara"/>
    <s v="L"/>
    <x v="2"/>
    <n v="29.784999999999997"/>
    <n v="89.35499999999999"/>
    <x v="2"/>
    <x v="1"/>
  </r>
  <r>
    <s v="ZTX-80764-911"/>
    <x v="239"/>
    <s v="92793-68332-NR"/>
    <s v="L-D-0.5"/>
    <n v="6"/>
    <x v="471"/>
    <s v="hperrise4@studiopress.com"/>
    <x v="1"/>
    <s v="Lib"/>
    <s v="D"/>
    <x v="1"/>
    <n v="7.77"/>
    <n v="46.62"/>
    <x v="3"/>
    <x v="2"/>
  </r>
  <r>
    <s v="WVT-88135-549"/>
    <x v="405"/>
    <s v="66458-91190-YC"/>
    <s v="A-D-1"/>
    <n v="3"/>
    <x v="464"/>
    <s v="murione5@alexa.com"/>
    <x v="1"/>
    <s v="Ara"/>
    <s v="D"/>
    <x v="0"/>
    <n v="9.9499999999999993"/>
    <n v="29.849999999999998"/>
    <x v="2"/>
    <x v="2"/>
  </r>
  <r>
    <s v="IPA-94170-889"/>
    <x v="292"/>
    <s v="64439-27325-LG"/>
    <s v="R-L-0.2"/>
    <n v="3"/>
    <x v="472"/>
    <s v="ckide6@narod.ru"/>
    <x v="1"/>
    <s v="Rob"/>
    <s v="L"/>
    <x v="3"/>
    <n v="3.5849999999999995"/>
    <n v="10.754999999999999"/>
    <x v="0"/>
    <x v="1"/>
  </r>
  <r>
    <s v="YQL-63755-365"/>
    <x v="117"/>
    <s v="78570-76770-LB"/>
    <s v="A-M-0.2"/>
    <n v="4"/>
    <x v="473"/>
    <s v="cbeinee7@xinhuanet.com"/>
    <x v="0"/>
    <s v="Ara"/>
    <s v="M"/>
    <x v="3"/>
    <n v="3.375"/>
    <n v="13.5"/>
    <x v="2"/>
    <x v="0"/>
  </r>
  <r>
    <s v="RKW-81145-984"/>
    <x v="406"/>
    <s v="98661-69719-VI"/>
    <s v="L-L-1"/>
    <n v="3"/>
    <x v="474"/>
    <s v="cbakeupe8@globo.com"/>
    <x v="0"/>
    <s v="Lib"/>
    <s v="L"/>
    <x v="0"/>
    <n v="15.85"/>
    <n v="47.55"/>
    <x v="3"/>
    <x v="1"/>
  </r>
  <r>
    <s v="MBT-23379-866"/>
    <x v="407"/>
    <s v="82990-92703-IX"/>
    <s v="L-L-1"/>
    <n v="5"/>
    <x v="475"/>
    <s v="nhelkine9@example.com"/>
    <x v="0"/>
    <s v="Lib"/>
    <s v="L"/>
    <x v="0"/>
    <n v="15.85"/>
    <n v="79.25"/>
    <x v="3"/>
    <x v="1"/>
  </r>
  <r>
    <s v="GEJ-39834-935"/>
    <x v="408"/>
    <s v="49412-86877-VY"/>
    <s v="L-M-0.2"/>
    <n v="6"/>
    <x v="476"/>
    <s v="pwitheringtonea@networkadvertising.org"/>
    <x v="0"/>
    <s v="Lib"/>
    <s v="M"/>
    <x v="3"/>
    <n v="4.3650000000000002"/>
    <n v="26.19"/>
    <x v="3"/>
    <x v="0"/>
  </r>
  <r>
    <s v="KRW-91640-596"/>
    <x v="409"/>
    <s v="70879-00984-FJ"/>
    <s v="R-L-0.5"/>
    <n v="3"/>
    <x v="477"/>
    <s v="ttilzeyeb@hostgator.com"/>
    <x v="0"/>
    <s v="Rob"/>
    <s v="L"/>
    <x v="1"/>
    <n v="7.169999999999999"/>
    <n v="21.509999999999998"/>
    <x v="0"/>
    <x v="1"/>
  </r>
  <r>
    <s v="AOT-70449-651"/>
    <x v="410"/>
    <s v="53414-73391-CR"/>
    <s v="R-D-2.5"/>
    <n v="5"/>
    <x v="478"/>
    <s v=""/>
    <x v="0"/>
    <s v="Rob"/>
    <s v="D"/>
    <x v="2"/>
    <n v="20.584999999999997"/>
    <n v="102.92499999999998"/>
    <x v="0"/>
    <x v="2"/>
  </r>
  <r>
    <s v="DGC-21813-731"/>
    <x v="127"/>
    <s v="43606-83072-OA"/>
    <s v="L-D-0.2"/>
    <n v="2"/>
    <x v="479"/>
    <s v=""/>
    <x v="0"/>
    <s v="Lib"/>
    <s v="D"/>
    <x v="3"/>
    <n v="3.8849999999999998"/>
    <n v="7.77"/>
    <x v="3"/>
    <x v="2"/>
  </r>
  <r>
    <s v="JBE-92943-643"/>
    <x v="411"/>
    <s v="84466-22864-CE"/>
    <s v="E-D-2.5"/>
    <n v="5"/>
    <x v="480"/>
    <s v="kimortsee@alexa.com"/>
    <x v="0"/>
    <s v="Exc"/>
    <s v="D"/>
    <x v="2"/>
    <n v="27.945"/>
    <n v="139.72499999999999"/>
    <x v="1"/>
    <x v="2"/>
  </r>
  <r>
    <s v="ZIL-34948-499"/>
    <x v="112"/>
    <s v="66458-91190-YC"/>
    <s v="A-D-0.5"/>
    <n v="2"/>
    <x v="464"/>
    <s v="murione5@alexa.com"/>
    <x v="1"/>
    <s v="Ara"/>
    <s v="D"/>
    <x v="1"/>
    <n v="5.97"/>
    <n v="11.94"/>
    <x v="2"/>
    <x v="2"/>
  </r>
  <r>
    <s v="JSU-23781-256"/>
    <x v="412"/>
    <s v="76499-89100-JQ"/>
    <s v="L-D-0.2"/>
    <n v="1"/>
    <x v="481"/>
    <s v="marmisteadeg@blogtalkradio.com"/>
    <x v="0"/>
    <s v="Lib"/>
    <s v="D"/>
    <x v="3"/>
    <n v="3.8849999999999998"/>
    <n v="3.8849999999999998"/>
    <x v="3"/>
    <x v="2"/>
  </r>
  <r>
    <s v="JSU-23781-256"/>
    <x v="412"/>
    <s v="76499-89100-JQ"/>
    <s v="R-M-1"/>
    <n v="4"/>
    <x v="481"/>
    <s v="marmisteadeg@blogtalkradio.com"/>
    <x v="0"/>
    <s v="Rob"/>
    <s v="M"/>
    <x v="0"/>
    <n v="9.9499999999999993"/>
    <n v="39.799999999999997"/>
    <x v="0"/>
    <x v="0"/>
  </r>
  <r>
    <s v="VPX-44956-367"/>
    <x v="413"/>
    <s v="39582-35773-ZJ"/>
    <s v="R-M-0.5"/>
    <n v="5"/>
    <x v="482"/>
    <s v="vupstoneei@google.pl"/>
    <x v="0"/>
    <s v="Rob"/>
    <s v="M"/>
    <x v="1"/>
    <n v="5.97"/>
    <n v="29.849999999999998"/>
    <x v="0"/>
    <x v="0"/>
  </r>
  <r>
    <s v="VTB-46451-959"/>
    <x v="414"/>
    <s v="66240-46962-IO"/>
    <s v="L-D-2.5"/>
    <n v="1"/>
    <x v="483"/>
    <s v="bbeelbyej@rediff.com"/>
    <x v="1"/>
    <s v="Lib"/>
    <s v="D"/>
    <x v="2"/>
    <n v="29.784999999999997"/>
    <n v="29.784999999999997"/>
    <x v="3"/>
    <x v="2"/>
  </r>
  <r>
    <s v="DNZ-11665-950"/>
    <x v="415"/>
    <s v="10637-45522-ID"/>
    <s v="L-L-2.5"/>
    <n v="2"/>
    <x v="484"/>
    <s v=""/>
    <x v="0"/>
    <s v="Lib"/>
    <s v="L"/>
    <x v="2"/>
    <n v="36.454999999999998"/>
    <n v="72.91"/>
    <x v="3"/>
    <x v="1"/>
  </r>
  <r>
    <s v="ITR-54735-364"/>
    <x v="416"/>
    <s v="92599-58687-CS"/>
    <s v="R-D-0.2"/>
    <n v="5"/>
    <x v="485"/>
    <s v=""/>
    <x v="0"/>
    <s v="Rob"/>
    <s v="D"/>
    <x v="3"/>
    <n v="2.6849999999999996"/>
    <n v="13.424999999999997"/>
    <x v="0"/>
    <x v="2"/>
  </r>
  <r>
    <s v="YDS-02797-307"/>
    <x v="417"/>
    <s v="06058-48844-PI"/>
    <s v="E-M-2.5"/>
    <n v="4"/>
    <x v="486"/>
    <s v="wspeechlyem@amazon.com"/>
    <x v="0"/>
    <s v="Exc"/>
    <s v="M"/>
    <x v="2"/>
    <n v="31.624999999999996"/>
    <n v="126.49999999999999"/>
    <x v="1"/>
    <x v="0"/>
  </r>
  <r>
    <s v="BPG-68988-842"/>
    <x v="418"/>
    <s v="53631-24432-SY"/>
    <s v="E-M-0.5"/>
    <n v="5"/>
    <x v="487"/>
    <s v="iphillpoten@buzzfeed.com"/>
    <x v="2"/>
    <s v="Exc"/>
    <s v="M"/>
    <x v="1"/>
    <n v="8.25"/>
    <n v="41.25"/>
    <x v="1"/>
    <x v="0"/>
  </r>
  <r>
    <s v="XZG-51938-658"/>
    <x v="419"/>
    <s v="18275-73980-KL"/>
    <s v="E-L-0.5"/>
    <n v="6"/>
    <x v="488"/>
    <s v="lpennaccieo@statcounter.com"/>
    <x v="0"/>
    <s v="Exc"/>
    <s v="L"/>
    <x v="1"/>
    <n v="8.91"/>
    <n v="53.46"/>
    <x v="1"/>
    <x v="1"/>
  </r>
  <r>
    <s v="KAR-24978-271"/>
    <x v="420"/>
    <s v="23187-65750-HZ"/>
    <s v="R-M-1"/>
    <n v="6"/>
    <x v="489"/>
    <s v="sarpinep@moonfruit.com"/>
    <x v="0"/>
    <s v="Rob"/>
    <s v="M"/>
    <x v="0"/>
    <n v="9.9499999999999993"/>
    <n v="59.699999999999996"/>
    <x v="0"/>
    <x v="0"/>
  </r>
  <r>
    <s v="FQK-28730-361"/>
    <x v="421"/>
    <s v="22725-79522-GP"/>
    <s v="R-M-1"/>
    <n v="6"/>
    <x v="490"/>
    <s v="dfrieseq@cargocollective.com"/>
    <x v="0"/>
    <s v="Rob"/>
    <s v="M"/>
    <x v="0"/>
    <n v="9.9499999999999993"/>
    <n v="59.699999999999996"/>
    <x v="0"/>
    <x v="0"/>
  </r>
  <r>
    <s v="BGB-67996-089"/>
    <x v="422"/>
    <s v="06279-72603-JE"/>
    <s v="R-D-1"/>
    <n v="5"/>
    <x v="491"/>
    <s v="rsharerer@flavors.me"/>
    <x v="0"/>
    <s v="Rob"/>
    <s v="D"/>
    <x v="0"/>
    <n v="8.9499999999999993"/>
    <n v="44.75"/>
    <x v="0"/>
    <x v="2"/>
  </r>
  <r>
    <s v="XMC-20620-809"/>
    <x v="423"/>
    <s v="83543-79246-ON"/>
    <s v="E-M-0.5"/>
    <n v="2"/>
    <x v="492"/>
    <s v="nnasebyes@umich.edu"/>
    <x v="0"/>
    <s v="Exc"/>
    <s v="M"/>
    <x v="1"/>
    <n v="8.25"/>
    <n v="16.5"/>
    <x v="1"/>
    <x v="0"/>
  </r>
  <r>
    <s v="ZSO-58292-191"/>
    <x v="109"/>
    <s v="66794-66795-VW"/>
    <s v="R-D-0.5"/>
    <n v="4"/>
    <x v="493"/>
    <s v=""/>
    <x v="0"/>
    <s v="Rob"/>
    <s v="D"/>
    <x v="1"/>
    <n v="5.3699999999999992"/>
    <n v="21.479999999999997"/>
    <x v="0"/>
    <x v="2"/>
  </r>
  <r>
    <s v="LWJ-06793-303"/>
    <x v="204"/>
    <s v="95424-67020-AP"/>
    <s v="R-M-2.5"/>
    <n v="2"/>
    <x v="494"/>
    <s v="koculleneu@ca.gov"/>
    <x v="1"/>
    <s v="Rob"/>
    <s v="M"/>
    <x v="2"/>
    <n v="22.884999999999998"/>
    <n v="45.769999999999996"/>
    <x v="0"/>
    <x v="0"/>
  </r>
  <r>
    <s v="FLM-82229-989"/>
    <x v="424"/>
    <s v="73017-69644-MS"/>
    <s v="L-L-0.2"/>
    <n v="2"/>
    <x v="495"/>
    <s v=""/>
    <x v="1"/>
    <s v="Lib"/>
    <s v="L"/>
    <x v="3"/>
    <n v="4.7549999999999999"/>
    <n v="9.51"/>
    <x v="3"/>
    <x v="1"/>
  </r>
  <r>
    <s v="CPV-90280-133"/>
    <x v="13"/>
    <s v="66458-91190-YC"/>
    <s v="R-D-0.2"/>
    <n v="3"/>
    <x v="464"/>
    <s v="murione5@alexa.com"/>
    <x v="1"/>
    <s v="Rob"/>
    <s v="D"/>
    <x v="3"/>
    <n v="2.6849999999999996"/>
    <n v="8.0549999999999997"/>
    <x v="0"/>
    <x v="2"/>
  </r>
  <r>
    <s v="OGW-60685-912"/>
    <x v="224"/>
    <s v="67423-10113-LM"/>
    <s v="E-D-2.5"/>
    <n v="4"/>
    <x v="496"/>
    <s v="hbranganex@woothemes.com"/>
    <x v="0"/>
    <s v="Exc"/>
    <s v="D"/>
    <x v="2"/>
    <n v="27.945"/>
    <n v="111.78"/>
    <x v="1"/>
    <x v="2"/>
  </r>
  <r>
    <s v="DEC-11160-362"/>
    <x v="220"/>
    <s v="48582-05061-RY"/>
    <s v="R-D-0.2"/>
    <n v="4"/>
    <x v="497"/>
    <s v="agallyoney@engadget.com"/>
    <x v="0"/>
    <s v="Rob"/>
    <s v="D"/>
    <x v="3"/>
    <n v="2.6849999999999996"/>
    <n v="10.739999999999998"/>
    <x v="0"/>
    <x v="2"/>
  </r>
  <r>
    <s v="WCT-07869-499"/>
    <x v="91"/>
    <s v="32031-49093-KE"/>
    <s v="R-D-0.5"/>
    <n v="5"/>
    <x v="498"/>
    <s v="bdomangeez@yahoo.co.jp"/>
    <x v="0"/>
    <s v="Rob"/>
    <s v="D"/>
    <x v="1"/>
    <n v="5.3699999999999992"/>
    <n v="26.849999999999994"/>
    <x v="0"/>
    <x v="2"/>
  </r>
  <r>
    <s v="FHD-89872-325"/>
    <x v="425"/>
    <s v="31715-98714-OO"/>
    <s v="L-L-1"/>
    <n v="4"/>
    <x v="499"/>
    <s v="koslerf0@gmpg.org"/>
    <x v="0"/>
    <s v="Lib"/>
    <s v="L"/>
    <x v="0"/>
    <n v="15.85"/>
    <n v="63.4"/>
    <x v="3"/>
    <x v="1"/>
  </r>
  <r>
    <s v="AZF-45991-584"/>
    <x v="426"/>
    <s v="73759-17258-KA"/>
    <s v="A-D-2.5"/>
    <n v="1"/>
    <x v="500"/>
    <s v=""/>
    <x v="1"/>
    <s v="Ara"/>
    <s v="D"/>
    <x v="2"/>
    <n v="22.884999999999998"/>
    <n v="22.884999999999998"/>
    <x v="2"/>
    <x v="2"/>
  </r>
  <r>
    <s v="MDG-14481-513"/>
    <x v="427"/>
    <s v="64897-79178-MH"/>
    <s v="A-M-2.5"/>
    <n v="4"/>
    <x v="501"/>
    <s v="zpellettf2@dailymotion.com"/>
    <x v="0"/>
    <s v="Ara"/>
    <s v="M"/>
    <x v="2"/>
    <n v="25.874999999999996"/>
    <n v="103.49999999999999"/>
    <x v="2"/>
    <x v="0"/>
  </r>
  <r>
    <s v="OFN-49424-848"/>
    <x v="428"/>
    <s v="73346-85564-JB"/>
    <s v="R-L-2.5"/>
    <n v="2"/>
    <x v="502"/>
    <s v="isprakesf3@spiegel.de"/>
    <x v="0"/>
    <s v="Rob"/>
    <s v="L"/>
    <x v="2"/>
    <n v="27.484999999999996"/>
    <n v="54.969999999999992"/>
    <x v="0"/>
    <x v="1"/>
  </r>
  <r>
    <s v="NFA-03411-746"/>
    <x v="383"/>
    <s v="07476-13102-NJ"/>
    <s v="A-L-0.5"/>
    <n v="2"/>
    <x v="503"/>
    <s v="hfromantf4@ucsd.edu"/>
    <x v="0"/>
    <s v="Ara"/>
    <s v="L"/>
    <x v="1"/>
    <n v="7.77"/>
    <n v="15.54"/>
    <x v="2"/>
    <x v="1"/>
  </r>
  <r>
    <s v="CYM-74988-450"/>
    <x v="156"/>
    <s v="87223-37422-SK"/>
    <s v="L-D-0.2"/>
    <n v="4"/>
    <x v="504"/>
    <s v="rflearf5@artisteer.com"/>
    <x v="2"/>
    <s v="Lib"/>
    <s v="D"/>
    <x v="3"/>
    <n v="3.8849999999999998"/>
    <n v="15.54"/>
    <x v="3"/>
    <x v="2"/>
  </r>
  <r>
    <s v="WTV-24996-658"/>
    <x v="429"/>
    <s v="57837-15577-YK"/>
    <s v="E-D-2.5"/>
    <n v="3"/>
    <x v="505"/>
    <s v=""/>
    <x v="1"/>
    <s v="Exc"/>
    <s v="D"/>
    <x v="2"/>
    <n v="27.945"/>
    <n v="83.835000000000008"/>
    <x v="1"/>
    <x v="2"/>
  </r>
  <r>
    <s v="DSL-69915-544"/>
    <x v="103"/>
    <s v="10142-55267-YO"/>
    <s v="R-L-0.2"/>
    <n v="3"/>
    <x v="506"/>
    <s v="wlightollersf9@baidu.com"/>
    <x v="0"/>
    <s v="Rob"/>
    <s v="L"/>
    <x v="3"/>
    <n v="3.5849999999999995"/>
    <n v="10.754999999999999"/>
    <x v="0"/>
    <x v="1"/>
  </r>
  <r>
    <s v="NBT-35757-542"/>
    <x v="361"/>
    <s v="73647-66148-VM"/>
    <s v="E-L-0.2"/>
    <n v="3"/>
    <x v="507"/>
    <s v="bmundenf8@elpais.com"/>
    <x v="0"/>
    <s v="Exc"/>
    <s v="L"/>
    <x v="3"/>
    <n v="4.4550000000000001"/>
    <n v="13.365"/>
    <x v="1"/>
    <x v="1"/>
  </r>
  <r>
    <s v="OYU-25085-528"/>
    <x v="120"/>
    <s v="10142-55267-YO"/>
    <s v="E-L-0.2"/>
    <n v="4"/>
    <x v="506"/>
    <s v="wlightollersf9@baidu.com"/>
    <x v="0"/>
    <s v="Exc"/>
    <s v="L"/>
    <x v="3"/>
    <n v="4.4550000000000001"/>
    <n v="17.82"/>
    <x v="1"/>
    <x v="1"/>
  </r>
  <r>
    <s v="XCG-07109-195"/>
    <x v="430"/>
    <s v="92976-19453-DT"/>
    <s v="L-D-0.2"/>
    <n v="6"/>
    <x v="508"/>
    <s v="nbrakespearfa@rediff.com"/>
    <x v="0"/>
    <s v="Lib"/>
    <s v="D"/>
    <x v="3"/>
    <n v="3.8849999999999998"/>
    <n v="23.31"/>
    <x v="3"/>
    <x v="2"/>
  </r>
  <r>
    <s v="YZA-25234-630"/>
    <x v="125"/>
    <s v="89757-51438-HX"/>
    <s v="E-D-0.2"/>
    <n v="2"/>
    <x v="509"/>
    <s v="mglawsopfb@reverbnation.com"/>
    <x v="0"/>
    <s v="Exc"/>
    <s v="D"/>
    <x v="3"/>
    <n v="3.645"/>
    <n v="7.29"/>
    <x v="1"/>
    <x v="2"/>
  </r>
  <r>
    <s v="OKU-29966-417"/>
    <x v="431"/>
    <s v="76192-13390-HZ"/>
    <s v="E-L-0.2"/>
    <n v="4"/>
    <x v="510"/>
    <s v="galbertsfc@etsy.com"/>
    <x v="2"/>
    <s v="Exc"/>
    <s v="L"/>
    <x v="3"/>
    <n v="4.4550000000000001"/>
    <n v="17.82"/>
    <x v="1"/>
    <x v="1"/>
  </r>
  <r>
    <s v="MEX-29350-659"/>
    <x v="40"/>
    <s v="02009-87294-SY"/>
    <s v="E-M-1"/>
    <n v="5"/>
    <x v="511"/>
    <s v="vpolglasefd@about.me"/>
    <x v="0"/>
    <s v="Exc"/>
    <s v="M"/>
    <x v="0"/>
    <n v="13.75"/>
    <n v="68.75"/>
    <x v="1"/>
    <x v="0"/>
  </r>
  <r>
    <s v="NOY-99738-977"/>
    <x v="432"/>
    <s v="82872-34456-LJ"/>
    <s v="R-L-2.5"/>
    <n v="2"/>
    <x v="512"/>
    <s v=""/>
    <x v="2"/>
    <s v="Rob"/>
    <s v="L"/>
    <x v="2"/>
    <n v="27.484999999999996"/>
    <n v="54.969999999999992"/>
    <x v="0"/>
    <x v="1"/>
  </r>
  <r>
    <s v="TCR-01064-030"/>
    <x v="254"/>
    <s v="13181-04387-LI"/>
    <s v="E-M-1"/>
    <n v="6"/>
    <x v="513"/>
    <s v="sbuschff@so-net.ne.jp"/>
    <x v="1"/>
    <s v="Exc"/>
    <s v="M"/>
    <x v="0"/>
    <n v="13.75"/>
    <n v="82.5"/>
    <x v="1"/>
    <x v="0"/>
  </r>
  <r>
    <s v="YUL-42750-776"/>
    <x v="219"/>
    <s v="24845-36117-TI"/>
    <s v="L-M-0.2"/>
    <n v="2"/>
    <x v="514"/>
    <s v="craisbeckfg@webnode.com"/>
    <x v="0"/>
    <s v="Lib"/>
    <s v="M"/>
    <x v="3"/>
    <n v="4.3650000000000002"/>
    <n v="8.73"/>
    <x v="3"/>
    <x v="0"/>
  </r>
  <r>
    <s v="XQJ-86887-506"/>
    <x v="433"/>
    <s v="66458-91190-YC"/>
    <s v="E-L-1"/>
    <n v="4"/>
    <x v="464"/>
    <s v="murione5@alexa.com"/>
    <x v="1"/>
    <s v="Exc"/>
    <s v="L"/>
    <x v="0"/>
    <n v="14.85"/>
    <n v="59.4"/>
    <x v="1"/>
    <x v="1"/>
  </r>
  <r>
    <s v="CUN-90044-279"/>
    <x v="434"/>
    <s v="86646-65810-TD"/>
    <s v="L-D-0.2"/>
    <n v="4"/>
    <x v="515"/>
    <s v=""/>
    <x v="0"/>
    <s v="Lib"/>
    <s v="D"/>
    <x v="3"/>
    <n v="3.8849999999999998"/>
    <n v="15.54"/>
    <x v="3"/>
    <x v="2"/>
  </r>
  <r>
    <s v="ICC-73030-502"/>
    <x v="435"/>
    <s v="59480-02795-IU"/>
    <s v="A-L-1"/>
    <n v="3"/>
    <x v="516"/>
    <s v="raynoldfj@ustream.tv"/>
    <x v="0"/>
    <s v="Ara"/>
    <s v="L"/>
    <x v="0"/>
    <n v="12.95"/>
    <n v="38.849999999999994"/>
    <x v="2"/>
    <x v="1"/>
  </r>
  <r>
    <s v="ADP-04506-084"/>
    <x v="436"/>
    <s v="61809-87758-LJ"/>
    <s v="E-M-2.5"/>
    <n v="6"/>
    <x v="517"/>
    <s v=""/>
    <x v="0"/>
    <s v="Exc"/>
    <s v="M"/>
    <x v="2"/>
    <n v="31.624999999999996"/>
    <n v="189.74999999999997"/>
    <x v="1"/>
    <x v="0"/>
  </r>
  <r>
    <s v="PNU-22150-408"/>
    <x v="437"/>
    <s v="77408-43873-RS"/>
    <s v="A-D-0.2"/>
    <n v="6"/>
    <x v="518"/>
    <s v=""/>
    <x v="1"/>
    <s v="Ara"/>
    <s v="D"/>
    <x v="3"/>
    <n v="2.9849999999999999"/>
    <n v="17.91"/>
    <x v="2"/>
    <x v="2"/>
  </r>
  <r>
    <s v="VSQ-07182-513"/>
    <x v="438"/>
    <s v="18366-65239-WF"/>
    <s v="L-L-0.2"/>
    <n v="6"/>
    <x v="519"/>
    <s v="bgrecefm@naver.com"/>
    <x v="2"/>
    <s v="Lib"/>
    <s v="L"/>
    <x v="3"/>
    <n v="4.7549999999999999"/>
    <n v="28.53"/>
    <x v="3"/>
    <x v="1"/>
  </r>
  <r>
    <s v="SPF-31673-217"/>
    <x v="439"/>
    <s v="19485-98072-PS"/>
    <s v="E-M-1"/>
    <n v="6"/>
    <x v="520"/>
    <s v="dflintiffg1@e-recht24.de"/>
    <x v="2"/>
    <s v="Exc"/>
    <s v="M"/>
    <x v="0"/>
    <n v="13.75"/>
    <n v="82.5"/>
    <x v="1"/>
    <x v="0"/>
  </r>
  <r>
    <s v="NEX-63825-598"/>
    <x v="175"/>
    <s v="72072-33025-SD"/>
    <s v="R-L-0.5"/>
    <n v="2"/>
    <x v="521"/>
    <s v="athysfo@cdc.gov"/>
    <x v="0"/>
    <s v="Rob"/>
    <s v="L"/>
    <x v="1"/>
    <n v="7.169999999999999"/>
    <n v="14.339999999999998"/>
    <x v="0"/>
    <x v="1"/>
  </r>
  <r>
    <s v="XPG-66112-335"/>
    <x v="440"/>
    <s v="58118-22461-GC"/>
    <s v="R-D-2.5"/>
    <n v="4"/>
    <x v="522"/>
    <s v="jchuggfp@about.me"/>
    <x v="0"/>
    <s v="Rob"/>
    <s v="D"/>
    <x v="2"/>
    <n v="20.584999999999997"/>
    <n v="82.339999999999989"/>
    <x v="0"/>
    <x v="2"/>
  </r>
  <r>
    <s v="NSQ-72210-345"/>
    <x v="441"/>
    <s v="90940-63327-DJ"/>
    <s v="A-M-0.2"/>
    <n v="6"/>
    <x v="523"/>
    <s v="akelstonfq@sakura.ne.jp"/>
    <x v="0"/>
    <s v="Ara"/>
    <s v="M"/>
    <x v="3"/>
    <n v="3.375"/>
    <n v="20.25"/>
    <x v="2"/>
    <x v="0"/>
  </r>
  <r>
    <s v="XRR-28376-277"/>
    <x v="442"/>
    <s v="64481-42546-II"/>
    <s v="R-L-2.5"/>
    <n v="6"/>
    <x v="524"/>
    <s v=""/>
    <x v="1"/>
    <s v="Rob"/>
    <s v="L"/>
    <x v="2"/>
    <n v="27.484999999999996"/>
    <n v="164.90999999999997"/>
    <x v="0"/>
    <x v="1"/>
  </r>
  <r>
    <s v="WHQ-25197-475"/>
    <x v="443"/>
    <s v="27536-28463-NJ"/>
    <s v="L-L-0.2"/>
    <n v="4"/>
    <x v="525"/>
    <s v="cmottramfs@harvard.edu"/>
    <x v="0"/>
    <s v="Lib"/>
    <s v="L"/>
    <x v="3"/>
    <n v="4.7549999999999999"/>
    <n v="19.02"/>
    <x v="3"/>
    <x v="1"/>
  </r>
  <r>
    <s v="HMB-30634-745"/>
    <x v="216"/>
    <s v="19485-98072-PS"/>
    <s v="A-D-2.5"/>
    <n v="6"/>
    <x v="520"/>
    <s v="dflintiffg1@e-recht24.de"/>
    <x v="2"/>
    <s v="Ara"/>
    <s v="D"/>
    <x v="2"/>
    <n v="22.884999999999998"/>
    <n v="137.31"/>
    <x v="2"/>
    <x v="2"/>
  </r>
  <r>
    <s v="XTL-68000-371"/>
    <x v="444"/>
    <s v="70140-82812-KD"/>
    <s v="A-M-0.5"/>
    <n v="4"/>
    <x v="526"/>
    <s v="dsangwinfu@weebly.com"/>
    <x v="0"/>
    <s v="Ara"/>
    <s v="M"/>
    <x v="1"/>
    <n v="6.75"/>
    <n v="27"/>
    <x v="2"/>
    <x v="0"/>
  </r>
  <r>
    <s v="YES-51109-625"/>
    <x v="37"/>
    <s v="91895-55605-LS"/>
    <s v="E-L-0.5"/>
    <n v="4"/>
    <x v="527"/>
    <s v="eaizikowitzfv@virginia.edu"/>
    <x v="2"/>
    <s v="Exc"/>
    <s v="L"/>
    <x v="1"/>
    <n v="8.91"/>
    <n v="35.64"/>
    <x v="1"/>
    <x v="1"/>
  </r>
  <r>
    <s v="EAY-89850-211"/>
    <x v="445"/>
    <s v="43155-71724-XP"/>
    <s v="A-D-0.2"/>
    <n v="2"/>
    <x v="528"/>
    <s v=""/>
    <x v="0"/>
    <s v="Ara"/>
    <s v="D"/>
    <x v="3"/>
    <n v="2.9849999999999999"/>
    <n v="5.97"/>
    <x v="2"/>
    <x v="2"/>
  </r>
  <r>
    <s v="IOQ-84840-827"/>
    <x v="446"/>
    <s v="32038-81174-JF"/>
    <s v="A-M-1"/>
    <n v="6"/>
    <x v="529"/>
    <s v="cvenourfx@ask.com"/>
    <x v="0"/>
    <s v="Ara"/>
    <s v="M"/>
    <x v="0"/>
    <n v="11.25"/>
    <n v="67.5"/>
    <x v="2"/>
    <x v="0"/>
  </r>
  <r>
    <s v="FBD-56220-430"/>
    <x v="245"/>
    <s v="59205-20324-NB"/>
    <s v="R-L-0.2"/>
    <n v="6"/>
    <x v="530"/>
    <s v="mharbyfy@163.com"/>
    <x v="0"/>
    <s v="Rob"/>
    <s v="L"/>
    <x v="3"/>
    <n v="3.5849999999999995"/>
    <n v="21.509999999999998"/>
    <x v="0"/>
    <x v="1"/>
  </r>
  <r>
    <s v="COV-52659-202"/>
    <x v="447"/>
    <s v="99899-54612-NX"/>
    <s v="L-M-2.5"/>
    <n v="2"/>
    <x v="531"/>
    <s v="rthickpennyfz@cafepress.com"/>
    <x v="0"/>
    <s v="Lib"/>
    <s v="M"/>
    <x v="2"/>
    <n v="33.464999999999996"/>
    <n v="66.929999999999993"/>
    <x v="3"/>
    <x v="0"/>
  </r>
  <r>
    <s v="YUO-76652-814"/>
    <x v="448"/>
    <s v="26248-84194-FI"/>
    <s v="A-D-0.2"/>
    <n v="6"/>
    <x v="532"/>
    <s v="pormerodg0@redcross.org"/>
    <x v="0"/>
    <s v="Ara"/>
    <s v="D"/>
    <x v="3"/>
    <n v="2.9849999999999999"/>
    <n v="17.91"/>
    <x v="2"/>
    <x v="2"/>
  </r>
  <r>
    <s v="PBT-36926-102"/>
    <x v="344"/>
    <s v="19485-98072-PS"/>
    <s v="L-M-1"/>
    <n v="4"/>
    <x v="520"/>
    <s v="dflintiffg1@e-recht24.de"/>
    <x v="2"/>
    <s v="Lib"/>
    <s v="M"/>
    <x v="0"/>
    <n v="14.55"/>
    <n v="58.2"/>
    <x v="3"/>
    <x v="0"/>
  </r>
  <r>
    <s v="BLV-60087-454"/>
    <x v="152"/>
    <s v="84493-71314-WX"/>
    <s v="E-L-0.2"/>
    <n v="3"/>
    <x v="533"/>
    <s v="tzanettig2@gravatar.com"/>
    <x v="1"/>
    <s v="Exc"/>
    <s v="L"/>
    <x v="3"/>
    <n v="4.4550000000000001"/>
    <n v="13.365"/>
    <x v="1"/>
    <x v="1"/>
  </r>
  <r>
    <s v="BLV-60087-454"/>
    <x v="152"/>
    <s v="84493-71314-WX"/>
    <s v="A-M-0.5"/>
    <n v="5"/>
    <x v="533"/>
    <s v="tzanettig2@gravatar.com"/>
    <x v="1"/>
    <s v="Ara"/>
    <s v="M"/>
    <x v="1"/>
    <n v="6.75"/>
    <n v="33.75"/>
    <x v="2"/>
    <x v="0"/>
  </r>
  <r>
    <s v="QYC-63914-195"/>
    <x v="449"/>
    <s v="39789-43945-IV"/>
    <s v="E-L-1"/>
    <n v="3"/>
    <x v="534"/>
    <s v="rkirtleyg4@hatena.ne.jp"/>
    <x v="0"/>
    <s v="Exc"/>
    <s v="L"/>
    <x v="0"/>
    <n v="14.85"/>
    <n v="44.55"/>
    <x v="1"/>
    <x v="1"/>
  </r>
  <r>
    <s v="OIB-77163-890"/>
    <x v="450"/>
    <s v="38972-89678-ZM"/>
    <s v="E-L-0.5"/>
    <n v="5"/>
    <x v="535"/>
    <s v="cclemencetg5@weather.com"/>
    <x v="2"/>
    <s v="Exc"/>
    <s v="L"/>
    <x v="1"/>
    <n v="8.91"/>
    <n v="44.55"/>
    <x v="1"/>
    <x v="1"/>
  </r>
  <r>
    <s v="SGS-87525-238"/>
    <x v="451"/>
    <s v="91465-84526-IJ"/>
    <s v="E-D-1"/>
    <n v="5"/>
    <x v="536"/>
    <s v="rdonetg6@oakley.com"/>
    <x v="0"/>
    <s v="Exc"/>
    <s v="D"/>
    <x v="0"/>
    <n v="12.15"/>
    <n v="60.75"/>
    <x v="1"/>
    <x v="2"/>
  </r>
  <r>
    <s v="GQR-12490-152"/>
    <x v="83"/>
    <s v="22832-98538-RB"/>
    <s v="R-L-0.2"/>
    <n v="1"/>
    <x v="537"/>
    <s v="sgaweng7@creativecommons.org"/>
    <x v="0"/>
    <s v="Rob"/>
    <s v="L"/>
    <x v="3"/>
    <n v="3.5849999999999995"/>
    <n v="3.5849999999999995"/>
    <x v="0"/>
    <x v="1"/>
  </r>
  <r>
    <s v="UOJ-28238-299"/>
    <x v="452"/>
    <s v="30844-91890-ZA"/>
    <s v="R-L-0.2"/>
    <n v="6"/>
    <x v="538"/>
    <s v="rreadieg8@guardian.co.uk"/>
    <x v="0"/>
    <s v="Rob"/>
    <s v="L"/>
    <x v="3"/>
    <n v="3.5849999999999995"/>
    <n v="21.509999999999998"/>
    <x v="0"/>
    <x v="1"/>
  </r>
  <r>
    <s v="ETD-58130-674"/>
    <x v="453"/>
    <s v="05325-97750-WP"/>
    <s v="E-M-0.5"/>
    <n v="2"/>
    <x v="539"/>
    <s v="cverissimogh@theglobeandmail.com"/>
    <x v="2"/>
    <s v="Exc"/>
    <s v="M"/>
    <x v="1"/>
    <n v="8.25"/>
    <n v="16.5"/>
    <x v="1"/>
    <x v="0"/>
  </r>
  <r>
    <s v="UPF-60123-025"/>
    <x v="454"/>
    <s v="88992-49081-AT"/>
    <s v="R-L-2.5"/>
    <n v="3"/>
    <x v="540"/>
    <s v=""/>
    <x v="0"/>
    <s v="Rob"/>
    <s v="L"/>
    <x v="2"/>
    <n v="27.484999999999996"/>
    <n v="82.454999999999984"/>
    <x v="0"/>
    <x v="1"/>
  </r>
  <r>
    <s v="NQS-01613-687"/>
    <x v="455"/>
    <s v="10204-31464-SA"/>
    <s v="L-D-0.5"/>
    <n v="1"/>
    <x v="541"/>
    <s v="bogb@elpais.com"/>
    <x v="0"/>
    <s v="Lib"/>
    <s v="D"/>
    <x v="1"/>
    <n v="7.77"/>
    <n v="7.77"/>
    <x v="3"/>
    <x v="2"/>
  </r>
  <r>
    <s v="MGH-36050-573"/>
    <x v="456"/>
    <s v="75156-80911-YT"/>
    <s v="R-M-0.5"/>
    <n v="2"/>
    <x v="542"/>
    <s v="vstansburygc@unblog.fr"/>
    <x v="0"/>
    <s v="Rob"/>
    <s v="M"/>
    <x v="1"/>
    <n v="5.97"/>
    <n v="11.94"/>
    <x v="0"/>
    <x v="0"/>
  </r>
  <r>
    <s v="UVF-59322-459"/>
    <x v="373"/>
    <s v="53971-49906-PZ"/>
    <s v="E-L-2.5"/>
    <n v="6"/>
    <x v="543"/>
    <s v="dheinonengd@printfriendly.com"/>
    <x v="0"/>
    <s v="Exc"/>
    <s v="L"/>
    <x v="2"/>
    <n v="34.154999999999994"/>
    <n v="204.92999999999995"/>
    <x v="1"/>
    <x v="1"/>
  </r>
  <r>
    <s v="VET-41158-896"/>
    <x v="457"/>
    <s v="10728-17633-ST"/>
    <s v="E-M-2.5"/>
    <n v="2"/>
    <x v="544"/>
    <s v="jshentonge@google.com.hk"/>
    <x v="0"/>
    <s v="Exc"/>
    <s v="M"/>
    <x v="2"/>
    <n v="31.624999999999996"/>
    <n v="63.249999999999993"/>
    <x v="1"/>
    <x v="0"/>
  </r>
  <r>
    <s v="XYL-52196-459"/>
    <x v="458"/>
    <s v="13549-65017-VE"/>
    <s v="R-D-0.2"/>
    <n v="3"/>
    <x v="545"/>
    <s v="jwilkissongf@nba.com"/>
    <x v="0"/>
    <s v="Rob"/>
    <s v="D"/>
    <x v="3"/>
    <n v="2.6849999999999996"/>
    <n v="8.0549999999999997"/>
    <x v="0"/>
    <x v="2"/>
  </r>
  <r>
    <s v="BPZ-51283-916"/>
    <x v="264"/>
    <s v="87688-42420-TO"/>
    <s v="A-M-2.5"/>
    <n v="2"/>
    <x v="546"/>
    <s v=""/>
    <x v="0"/>
    <s v="Ara"/>
    <s v="M"/>
    <x v="2"/>
    <n v="25.874999999999996"/>
    <n v="51.749999999999993"/>
    <x v="2"/>
    <x v="0"/>
  </r>
  <r>
    <s v="VQW-91903-926"/>
    <x v="459"/>
    <s v="05325-97750-WP"/>
    <s v="E-D-2.5"/>
    <n v="1"/>
    <x v="539"/>
    <s v="cverissimogh@theglobeandmail.com"/>
    <x v="2"/>
    <s v="Exc"/>
    <s v="D"/>
    <x v="2"/>
    <n v="27.945"/>
    <n v="27.945"/>
    <x v="1"/>
    <x v="2"/>
  </r>
  <r>
    <s v="OLF-77983-457"/>
    <x v="460"/>
    <s v="51901-35210-UI"/>
    <s v="A-L-2.5"/>
    <n v="2"/>
    <x v="547"/>
    <s v="gstarcksgi@abc.net.au"/>
    <x v="0"/>
    <s v="Ara"/>
    <s v="L"/>
    <x v="2"/>
    <n v="29.784999999999997"/>
    <n v="59.569999999999993"/>
    <x v="2"/>
    <x v="1"/>
  </r>
  <r>
    <s v="MVI-04946-827"/>
    <x v="461"/>
    <s v="62483-50867-OM"/>
    <s v="E-L-1"/>
    <n v="1"/>
    <x v="548"/>
    <s v=""/>
    <x v="2"/>
    <s v="Exc"/>
    <s v="L"/>
    <x v="0"/>
    <n v="14.85"/>
    <n v="14.85"/>
    <x v="1"/>
    <x v="1"/>
  </r>
  <r>
    <s v="UOG-94188-104"/>
    <x v="219"/>
    <s v="92753-50029-SD"/>
    <s v="A-M-0.5"/>
    <n v="5"/>
    <x v="549"/>
    <s v="kscholardgk@sbwire.com"/>
    <x v="0"/>
    <s v="Ara"/>
    <s v="M"/>
    <x v="1"/>
    <n v="6.75"/>
    <n v="33.75"/>
    <x v="2"/>
    <x v="0"/>
  </r>
  <r>
    <s v="DSN-15872-519"/>
    <x v="462"/>
    <s v="53809-98498-SN"/>
    <s v="L-L-2.5"/>
    <n v="4"/>
    <x v="550"/>
    <s v="bkindleygl@wikimedia.org"/>
    <x v="0"/>
    <s v="Lib"/>
    <s v="L"/>
    <x v="2"/>
    <n v="36.454999999999998"/>
    <n v="145.82"/>
    <x v="3"/>
    <x v="1"/>
  </r>
  <r>
    <s v="OUQ-73954-002"/>
    <x v="463"/>
    <s v="66308-13503-KD"/>
    <s v="R-M-0.2"/>
    <n v="4"/>
    <x v="551"/>
    <s v="khammettgm@dmoz.org"/>
    <x v="0"/>
    <s v="Rob"/>
    <s v="M"/>
    <x v="3"/>
    <n v="2.9849999999999999"/>
    <n v="11.94"/>
    <x v="0"/>
    <x v="0"/>
  </r>
  <r>
    <s v="LGL-16843-667"/>
    <x v="464"/>
    <s v="82458-87830-JE"/>
    <s v="A-D-0.2"/>
    <n v="4"/>
    <x v="552"/>
    <s v="ahulburtgn@fda.gov"/>
    <x v="0"/>
    <s v="Ara"/>
    <s v="D"/>
    <x v="3"/>
    <n v="2.9849999999999999"/>
    <n v="11.94"/>
    <x v="2"/>
    <x v="2"/>
  </r>
  <r>
    <s v="TCC-89722-031"/>
    <x v="465"/>
    <s v="41611-34336-WT"/>
    <s v="L-D-0.5"/>
    <n v="1"/>
    <x v="553"/>
    <s v="plauritzengo@photobucket.com"/>
    <x v="0"/>
    <s v="Lib"/>
    <s v="D"/>
    <x v="1"/>
    <n v="7.77"/>
    <n v="7.77"/>
    <x v="3"/>
    <x v="2"/>
  </r>
  <r>
    <s v="TRA-79507-007"/>
    <x v="466"/>
    <s v="70089-27418-UJ"/>
    <s v="R-L-2.5"/>
    <n v="4"/>
    <x v="554"/>
    <s v="aburgwingp@redcross.org"/>
    <x v="0"/>
    <s v="Rob"/>
    <s v="L"/>
    <x v="2"/>
    <n v="27.484999999999996"/>
    <n v="109.93999999999998"/>
    <x v="0"/>
    <x v="1"/>
  </r>
  <r>
    <s v="MZJ-77284-941"/>
    <x v="467"/>
    <s v="99978-56910-BN"/>
    <s v="E-L-0.2"/>
    <n v="5"/>
    <x v="555"/>
    <s v="erolingq@google.fr"/>
    <x v="0"/>
    <s v="Exc"/>
    <s v="L"/>
    <x v="3"/>
    <n v="4.4550000000000001"/>
    <n v="22.274999999999999"/>
    <x v="1"/>
    <x v="1"/>
  </r>
  <r>
    <s v="AXN-57779-891"/>
    <x v="468"/>
    <s v="09668-23340-IC"/>
    <s v="R-M-0.2"/>
    <n v="3"/>
    <x v="556"/>
    <s v="dfowlegr@epa.gov"/>
    <x v="0"/>
    <s v="Rob"/>
    <s v="M"/>
    <x v="3"/>
    <n v="2.9849999999999999"/>
    <n v="8.9550000000000001"/>
    <x v="0"/>
    <x v="0"/>
  </r>
  <r>
    <s v="PJB-15659-994"/>
    <x v="469"/>
    <s v="39457-62611-YK"/>
    <s v="L-D-2.5"/>
    <n v="4"/>
    <x v="557"/>
    <s v=""/>
    <x v="1"/>
    <s v="Lib"/>
    <s v="D"/>
    <x v="2"/>
    <n v="29.784999999999997"/>
    <n v="119.13999999999999"/>
    <x v="3"/>
    <x v="2"/>
  </r>
  <r>
    <s v="LTS-03470-353"/>
    <x v="470"/>
    <s v="90985-89807-RW"/>
    <s v="A-L-2.5"/>
    <n v="5"/>
    <x v="558"/>
    <s v="wpowleslandgt@soundcloud.com"/>
    <x v="0"/>
    <s v="Ara"/>
    <s v="L"/>
    <x v="2"/>
    <n v="29.784999999999997"/>
    <n v="148.92499999999998"/>
    <x v="2"/>
    <x v="1"/>
  </r>
  <r>
    <s v="UMM-28497-689"/>
    <x v="471"/>
    <s v="05325-97750-WP"/>
    <s v="L-L-2.5"/>
    <n v="3"/>
    <x v="539"/>
    <s v="cverissimogh@theglobeandmail.com"/>
    <x v="2"/>
    <s v="Lib"/>
    <s v="L"/>
    <x v="2"/>
    <n v="36.454999999999998"/>
    <n v="109.36499999999999"/>
    <x v="3"/>
    <x v="1"/>
  </r>
  <r>
    <s v="MJZ-93232-402"/>
    <x v="472"/>
    <s v="17816-67941-ZS"/>
    <s v="E-D-0.2"/>
    <n v="1"/>
    <x v="559"/>
    <s v="lellinghamgv@sciencedaily.com"/>
    <x v="0"/>
    <s v="Exc"/>
    <s v="D"/>
    <x v="3"/>
    <n v="3.645"/>
    <n v="3.645"/>
    <x v="1"/>
    <x v="2"/>
  </r>
  <r>
    <s v="UHW-74617-126"/>
    <x v="173"/>
    <s v="90816-65619-LM"/>
    <s v="E-D-2.5"/>
    <n v="2"/>
    <x v="560"/>
    <s v=""/>
    <x v="0"/>
    <s v="Exc"/>
    <s v="D"/>
    <x v="2"/>
    <n v="27.945"/>
    <n v="55.89"/>
    <x v="1"/>
    <x v="2"/>
  </r>
  <r>
    <s v="RIK-61730-794"/>
    <x v="473"/>
    <s v="69761-61146-KD"/>
    <s v="L-M-0.2"/>
    <n v="6"/>
    <x v="561"/>
    <s v="afendtgx@forbes.com"/>
    <x v="0"/>
    <s v="Lib"/>
    <s v="M"/>
    <x v="3"/>
    <n v="4.3650000000000002"/>
    <n v="26.19"/>
    <x v="3"/>
    <x v="0"/>
  </r>
  <r>
    <s v="IDJ-55379-750"/>
    <x v="474"/>
    <s v="24040-20817-QB"/>
    <s v="R-M-1"/>
    <n v="4"/>
    <x v="562"/>
    <s v="acleyburngy@lycos.com"/>
    <x v="0"/>
    <s v="Rob"/>
    <s v="M"/>
    <x v="0"/>
    <n v="9.9499999999999993"/>
    <n v="39.799999999999997"/>
    <x v="0"/>
    <x v="0"/>
  </r>
  <r>
    <s v="OHX-11953-965"/>
    <x v="475"/>
    <s v="19524-21432-XP"/>
    <s v="E-L-2.5"/>
    <n v="2"/>
    <x v="563"/>
    <s v="tcastiglionegz@xing.com"/>
    <x v="0"/>
    <s v="Exc"/>
    <s v="L"/>
    <x v="2"/>
    <n v="34.154999999999994"/>
    <n v="68.309999999999988"/>
    <x v="1"/>
    <x v="1"/>
  </r>
  <r>
    <s v="TVV-42245-088"/>
    <x v="476"/>
    <s v="14398-43114-RV"/>
    <s v="A-M-0.2"/>
    <n v="4"/>
    <x v="564"/>
    <s v=""/>
    <x v="1"/>
    <s v="Ara"/>
    <s v="M"/>
    <x v="3"/>
    <n v="3.375"/>
    <n v="13.5"/>
    <x v="2"/>
    <x v="0"/>
  </r>
  <r>
    <s v="DYP-74337-787"/>
    <x v="431"/>
    <s v="41486-52502-QQ"/>
    <s v="R-M-0.5"/>
    <n v="1"/>
    <x v="565"/>
    <s v=""/>
    <x v="0"/>
    <s v="Rob"/>
    <s v="M"/>
    <x v="1"/>
    <n v="5.97"/>
    <n v="5.97"/>
    <x v="0"/>
    <x v="0"/>
  </r>
  <r>
    <s v="OKA-93124-100"/>
    <x v="477"/>
    <s v="05325-97750-WP"/>
    <s v="R-M-0.5"/>
    <n v="5"/>
    <x v="539"/>
    <s v="cverissimogh@theglobeandmail.com"/>
    <x v="2"/>
    <s v="Rob"/>
    <s v="M"/>
    <x v="1"/>
    <n v="5.97"/>
    <n v="29.849999999999998"/>
    <x v="0"/>
    <x v="0"/>
  </r>
  <r>
    <s v="IXW-20780-268"/>
    <x v="478"/>
    <s v="20236-64364-QL"/>
    <s v="L-L-2.5"/>
    <n v="2"/>
    <x v="566"/>
    <s v="scouronneh3@mozilla.org"/>
    <x v="0"/>
    <s v="Lib"/>
    <s v="L"/>
    <x v="2"/>
    <n v="36.454999999999998"/>
    <n v="72.91"/>
    <x v="3"/>
    <x v="1"/>
  </r>
  <r>
    <s v="NGG-24006-937"/>
    <x v="45"/>
    <s v="29102-40100-TZ"/>
    <s v="E-M-2.5"/>
    <n v="4"/>
    <x v="567"/>
    <s v="lflippellih4@github.io"/>
    <x v="2"/>
    <s v="Exc"/>
    <s v="M"/>
    <x v="2"/>
    <n v="31.624999999999996"/>
    <n v="126.49999999999999"/>
    <x v="1"/>
    <x v="0"/>
  </r>
  <r>
    <s v="JZC-31180-557"/>
    <x v="444"/>
    <s v="09171-42203-EB"/>
    <s v="L-M-2.5"/>
    <n v="1"/>
    <x v="568"/>
    <s v="relizabethh5@live.com"/>
    <x v="0"/>
    <s v="Lib"/>
    <s v="M"/>
    <x v="2"/>
    <n v="33.464999999999996"/>
    <n v="33.464999999999996"/>
    <x v="3"/>
    <x v="0"/>
  </r>
  <r>
    <s v="ZMU-63715-204"/>
    <x v="479"/>
    <s v="29060-75856-UI"/>
    <s v="E-D-1"/>
    <n v="6"/>
    <x v="569"/>
    <s v="irenhardh6@i2i.jp"/>
    <x v="0"/>
    <s v="Exc"/>
    <s v="D"/>
    <x v="0"/>
    <n v="12.15"/>
    <n v="72.900000000000006"/>
    <x v="1"/>
    <x v="2"/>
  </r>
  <r>
    <s v="GND-08192-056"/>
    <x v="480"/>
    <s v="17088-16989-PL"/>
    <s v="L-D-0.5"/>
    <n v="2"/>
    <x v="570"/>
    <s v="wrocheh7@xinhuanet.com"/>
    <x v="0"/>
    <s v="Lib"/>
    <s v="D"/>
    <x v="1"/>
    <n v="7.77"/>
    <n v="15.54"/>
    <x v="3"/>
    <x v="2"/>
  </r>
  <r>
    <s v="RYY-38961-093"/>
    <x v="481"/>
    <s v="14756-18321-CL"/>
    <s v="A-M-0.2"/>
    <n v="6"/>
    <x v="571"/>
    <s v="lalawayhh@weather.com"/>
    <x v="0"/>
    <s v="Ara"/>
    <s v="M"/>
    <x v="3"/>
    <n v="3.375"/>
    <n v="20.25"/>
    <x v="2"/>
    <x v="0"/>
  </r>
  <r>
    <s v="CVA-64996-969"/>
    <x v="478"/>
    <s v="13324-78688-MI"/>
    <s v="A-L-1"/>
    <n v="6"/>
    <x v="572"/>
    <s v="codgaardh9@nsw.gov.au"/>
    <x v="0"/>
    <s v="Ara"/>
    <s v="L"/>
    <x v="0"/>
    <n v="12.95"/>
    <n v="77.699999999999989"/>
    <x v="2"/>
    <x v="1"/>
  </r>
  <r>
    <s v="XTH-67276-442"/>
    <x v="482"/>
    <s v="73799-04749-BM"/>
    <s v="L-M-2.5"/>
    <n v="4"/>
    <x v="573"/>
    <s v="bbyrdha@4shared.com"/>
    <x v="0"/>
    <s v="Lib"/>
    <s v="M"/>
    <x v="2"/>
    <n v="33.464999999999996"/>
    <n v="133.85999999999999"/>
    <x v="3"/>
    <x v="0"/>
  </r>
  <r>
    <s v="PVU-02950-470"/>
    <x v="353"/>
    <s v="01927-46702-YT"/>
    <s v="E-D-1"/>
    <n v="1"/>
    <x v="574"/>
    <s v=""/>
    <x v="2"/>
    <s v="Exc"/>
    <s v="D"/>
    <x v="0"/>
    <n v="12.15"/>
    <n v="12.15"/>
    <x v="1"/>
    <x v="2"/>
  </r>
  <r>
    <s v="XSN-26809-910"/>
    <x v="199"/>
    <s v="80467-17137-TO"/>
    <s v="E-M-2.5"/>
    <n v="2"/>
    <x v="575"/>
    <s v="dchardinhc@nhs.uk"/>
    <x v="1"/>
    <s v="Exc"/>
    <s v="M"/>
    <x v="2"/>
    <n v="31.624999999999996"/>
    <n v="63.249999999999993"/>
    <x v="1"/>
    <x v="0"/>
  </r>
  <r>
    <s v="UDN-88321-005"/>
    <x v="372"/>
    <s v="14640-87215-BK"/>
    <s v="R-L-0.5"/>
    <n v="5"/>
    <x v="576"/>
    <s v="hradbonehd@newsvine.com"/>
    <x v="0"/>
    <s v="Rob"/>
    <s v="L"/>
    <x v="1"/>
    <n v="7.169999999999999"/>
    <n v="35.849999999999994"/>
    <x v="0"/>
    <x v="1"/>
  </r>
  <r>
    <s v="EXP-21628-670"/>
    <x v="267"/>
    <s v="94447-35885-HK"/>
    <s v="A-M-2.5"/>
    <n v="3"/>
    <x v="577"/>
    <s v="wbernthhe@miitbeian.gov.cn"/>
    <x v="0"/>
    <s v="Ara"/>
    <s v="M"/>
    <x v="2"/>
    <n v="25.874999999999996"/>
    <n v="77.624999999999986"/>
    <x v="2"/>
    <x v="0"/>
  </r>
  <r>
    <s v="VGM-24161-361"/>
    <x v="480"/>
    <s v="71034-49694-CS"/>
    <s v="E-M-2.5"/>
    <n v="2"/>
    <x v="578"/>
    <s v="bacarsonhf@cnn.com"/>
    <x v="0"/>
    <s v="Exc"/>
    <s v="M"/>
    <x v="2"/>
    <n v="31.624999999999996"/>
    <n v="63.249999999999993"/>
    <x v="1"/>
    <x v="0"/>
  </r>
  <r>
    <s v="PKN-19556-918"/>
    <x v="483"/>
    <s v="00445-42781-KX"/>
    <s v="E-L-0.2"/>
    <n v="6"/>
    <x v="579"/>
    <s v="fbrighamhg@blog.com"/>
    <x v="1"/>
    <s v="Exc"/>
    <s v="L"/>
    <x v="3"/>
    <n v="4.4550000000000001"/>
    <n v="26.73"/>
    <x v="1"/>
    <x v="1"/>
  </r>
  <r>
    <s v="PKN-19556-918"/>
    <x v="483"/>
    <s v="00445-42781-KX"/>
    <s v="L-D-0.5"/>
    <n v="4"/>
    <x v="579"/>
    <s v="fbrighamhg@blog.com"/>
    <x v="1"/>
    <s v="Lib"/>
    <s v="D"/>
    <x v="1"/>
    <n v="7.77"/>
    <n v="31.08"/>
    <x v="3"/>
    <x v="2"/>
  </r>
  <r>
    <s v="PKN-19556-918"/>
    <x v="483"/>
    <s v="00445-42781-KX"/>
    <s v="A-D-0.2"/>
    <n v="1"/>
    <x v="579"/>
    <s v="fbrighamhg@blog.com"/>
    <x v="1"/>
    <s v="Ara"/>
    <s v="D"/>
    <x v="3"/>
    <n v="2.9849999999999999"/>
    <n v="2.9849999999999999"/>
    <x v="2"/>
    <x v="2"/>
  </r>
  <r>
    <s v="PKN-19556-918"/>
    <x v="483"/>
    <s v="00445-42781-KX"/>
    <s v="R-D-2.5"/>
    <n v="5"/>
    <x v="579"/>
    <s v="fbrighamhg@blog.com"/>
    <x v="1"/>
    <s v="Rob"/>
    <s v="D"/>
    <x v="2"/>
    <n v="20.584999999999997"/>
    <n v="102.92499999999998"/>
    <x v="0"/>
    <x v="2"/>
  </r>
  <r>
    <s v="DXQ-44537-297"/>
    <x v="484"/>
    <s v="96116-24737-LV"/>
    <s v="E-L-0.5"/>
    <n v="4"/>
    <x v="580"/>
    <s v="myoxenhk@google.com"/>
    <x v="0"/>
    <s v="Exc"/>
    <s v="L"/>
    <x v="1"/>
    <n v="8.91"/>
    <n v="35.64"/>
    <x v="1"/>
    <x v="1"/>
  </r>
  <r>
    <s v="BPC-54727-307"/>
    <x v="485"/>
    <s v="18684-73088-YL"/>
    <s v="R-L-1"/>
    <n v="4"/>
    <x v="581"/>
    <s v="gmcgavinhl@histats.com"/>
    <x v="0"/>
    <s v="Rob"/>
    <s v="L"/>
    <x v="0"/>
    <n v="11.95"/>
    <n v="47.8"/>
    <x v="0"/>
    <x v="1"/>
  </r>
  <r>
    <s v="KSH-47717-456"/>
    <x v="486"/>
    <s v="74671-55639-TU"/>
    <s v="L-M-1"/>
    <n v="3"/>
    <x v="582"/>
    <s v="luttermarehm@engadget.com"/>
    <x v="0"/>
    <s v="Lib"/>
    <s v="M"/>
    <x v="0"/>
    <n v="14.55"/>
    <n v="43.650000000000006"/>
    <x v="3"/>
    <x v="0"/>
  </r>
  <r>
    <s v="ANK-59436-446"/>
    <x v="487"/>
    <s v="17488-65879-XL"/>
    <s v="E-L-0.5"/>
    <n v="4"/>
    <x v="583"/>
    <s v="edambrogiohn@techcrunch.com"/>
    <x v="0"/>
    <s v="Exc"/>
    <s v="L"/>
    <x v="1"/>
    <n v="8.91"/>
    <n v="35.64"/>
    <x v="1"/>
    <x v="1"/>
  </r>
  <r>
    <s v="AYY-83051-752"/>
    <x v="488"/>
    <s v="46431-09298-OU"/>
    <s v="L-L-1"/>
    <n v="6"/>
    <x v="584"/>
    <s v="cwinchcombeho@jiathis.com"/>
    <x v="0"/>
    <s v="Lib"/>
    <s v="L"/>
    <x v="0"/>
    <n v="15.85"/>
    <n v="95.1"/>
    <x v="3"/>
    <x v="1"/>
  </r>
  <r>
    <s v="CSW-59644-267"/>
    <x v="489"/>
    <s v="60378-26473-FE"/>
    <s v="E-M-2.5"/>
    <n v="1"/>
    <x v="585"/>
    <s v="bpaumierhp@umn.edu"/>
    <x v="1"/>
    <s v="Exc"/>
    <s v="M"/>
    <x v="2"/>
    <n v="31.624999999999996"/>
    <n v="31.624999999999996"/>
    <x v="1"/>
    <x v="0"/>
  </r>
  <r>
    <s v="ITY-92466-909"/>
    <x v="162"/>
    <s v="34927-68586-ZV"/>
    <s v="A-M-2.5"/>
    <n v="3"/>
    <x v="586"/>
    <s v=""/>
    <x v="1"/>
    <s v="Ara"/>
    <s v="M"/>
    <x v="2"/>
    <n v="25.874999999999996"/>
    <n v="77.624999999999986"/>
    <x v="2"/>
    <x v="0"/>
  </r>
  <r>
    <s v="IGW-04801-466"/>
    <x v="490"/>
    <s v="29051-27555-GD"/>
    <s v="L-D-0.2"/>
    <n v="1"/>
    <x v="587"/>
    <s v="jcapeyhr@bravesites.com"/>
    <x v="0"/>
    <s v="Lib"/>
    <s v="D"/>
    <x v="3"/>
    <n v="3.8849999999999998"/>
    <n v="3.8849999999999998"/>
    <x v="3"/>
    <x v="2"/>
  </r>
  <r>
    <s v="LJN-34281-921"/>
    <x v="491"/>
    <s v="52143-35672-JF"/>
    <s v="R-L-2.5"/>
    <n v="5"/>
    <x v="588"/>
    <s v="tmathonneti0@google.co.jp"/>
    <x v="0"/>
    <s v="Rob"/>
    <s v="L"/>
    <x v="2"/>
    <n v="27.484999999999996"/>
    <n v="137.42499999999998"/>
    <x v="0"/>
    <x v="1"/>
  </r>
  <r>
    <s v="BWZ-46364-547"/>
    <x v="301"/>
    <s v="64918-67725-MN"/>
    <s v="R-L-1"/>
    <n v="3"/>
    <x v="589"/>
    <s v="ybasillht@theguardian.com"/>
    <x v="0"/>
    <s v="Rob"/>
    <s v="L"/>
    <x v="0"/>
    <n v="11.95"/>
    <n v="35.849999999999994"/>
    <x v="0"/>
    <x v="1"/>
  </r>
  <r>
    <s v="SBC-95710-706"/>
    <x v="194"/>
    <s v="85634-61759-ND"/>
    <s v="E-M-0.2"/>
    <n v="2"/>
    <x v="590"/>
    <s v="mbaistowhu@i2i.jp"/>
    <x v="2"/>
    <s v="Exc"/>
    <s v="M"/>
    <x v="3"/>
    <n v="4.125"/>
    <n v="8.25"/>
    <x v="1"/>
    <x v="0"/>
  </r>
  <r>
    <s v="WRN-55114-031"/>
    <x v="26"/>
    <s v="40180-22940-QB"/>
    <s v="E-L-2.5"/>
    <n v="3"/>
    <x v="591"/>
    <s v="cpallanthv@typepad.com"/>
    <x v="0"/>
    <s v="Exc"/>
    <s v="L"/>
    <x v="2"/>
    <n v="34.154999999999994"/>
    <n v="102.46499999999997"/>
    <x v="1"/>
    <x v="1"/>
  </r>
  <r>
    <s v="TZU-64255-831"/>
    <x v="125"/>
    <s v="34666-76738-SQ"/>
    <s v="R-D-2.5"/>
    <n v="2"/>
    <x v="592"/>
    <s v=""/>
    <x v="0"/>
    <s v="Rob"/>
    <s v="D"/>
    <x v="2"/>
    <n v="20.584999999999997"/>
    <n v="41.169999999999995"/>
    <x v="0"/>
    <x v="2"/>
  </r>
  <r>
    <s v="JVF-91003-729"/>
    <x v="492"/>
    <s v="98536-88616-FF"/>
    <s v="A-D-2.5"/>
    <n v="3"/>
    <x v="593"/>
    <s v="dohx@redcross.org"/>
    <x v="0"/>
    <s v="Ara"/>
    <s v="D"/>
    <x v="2"/>
    <n v="22.884999999999998"/>
    <n v="68.655000000000001"/>
    <x v="2"/>
    <x v="2"/>
  </r>
  <r>
    <s v="MVB-22135-665"/>
    <x v="462"/>
    <s v="55621-06130-SA"/>
    <s v="A-D-1"/>
    <n v="1"/>
    <x v="594"/>
    <s v="drallinhy@howstuffworks.com"/>
    <x v="0"/>
    <s v="Ara"/>
    <s v="D"/>
    <x v="0"/>
    <n v="9.9499999999999993"/>
    <n v="9.9499999999999993"/>
    <x v="2"/>
    <x v="2"/>
  </r>
  <r>
    <s v="CKS-47815-571"/>
    <x v="493"/>
    <s v="45666-86771-EH"/>
    <s v="L-L-0.5"/>
    <n v="3"/>
    <x v="595"/>
    <s v="achillhz@epa.gov"/>
    <x v="2"/>
    <s v="Lib"/>
    <s v="L"/>
    <x v="1"/>
    <n v="9.51"/>
    <n v="28.53"/>
    <x v="3"/>
    <x v="1"/>
  </r>
  <r>
    <s v="OAW-17338-101"/>
    <x v="494"/>
    <s v="52143-35672-JF"/>
    <s v="R-D-0.2"/>
    <n v="6"/>
    <x v="588"/>
    <s v="tmathonneti0@google.co.jp"/>
    <x v="0"/>
    <s v="Rob"/>
    <s v="D"/>
    <x v="3"/>
    <n v="2.6849999999999996"/>
    <n v="16.11"/>
    <x v="0"/>
    <x v="2"/>
  </r>
  <r>
    <s v="ALP-37623-536"/>
    <x v="495"/>
    <s v="24689-69376-XX"/>
    <s v="L-L-1"/>
    <n v="6"/>
    <x v="596"/>
    <s v="cdenysi1@is.gd"/>
    <x v="2"/>
    <s v="Lib"/>
    <s v="L"/>
    <x v="0"/>
    <n v="15.85"/>
    <n v="95.1"/>
    <x v="3"/>
    <x v="1"/>
  </r>
  <r>
    <s v="WMU-87639-108"/>
    <x v="496"/>
    <s v="71891-51101-VQ"/>
    <s v="R-D-0.5"/>
    <n v="1"/>
    <x v="597"/>
    <s v="cstebbingsi2@drupal.org"/>
    <x v="0"/>
    <s v="Rob"/>
    <s v="D"/>
    <x v="1"/>
    <n v="5.3699999999999992"/>
    <n v="5.3699999999999992"/>
    <x v="0"/>
    <x v="2"/>
  </r>
  <r>
    <s v="USN-44968-231"/>
    <x v="497"/>
    <s v="71749-05400-CN"/>
    <s v="R-L-1"/>
    <n v="4"/>
    <x v="598"/>
    <s v=""/>
    <x v="0"/>
    <s v="Rob"/>
    <s v="L"/>
    <x v="0"/>
    <n v="11.95"/>
    <n v="47.8"/>
    <x v="0"/>
    <x v="1"/>
  </r>
  <r>
    <s v="YZG-20575-451"/>
    <x v="498"/>
    <s v="64845-00270-NO"/>
    <s v="L-L-1"/>
    <n v="4"/>
    <x v="599"/>
    <s v="rzywickii4@ifeng.com"/>
    <x v="1"/>
    <s v="Lib"/>
    <s v="L"/>
    <x v="0"/>
    <n v="15.85"/>
    <n v="63.4"/>
    <x v="3"/>
    <x v="1"/>
  </r>
  <r>
    <s v="HTH-52867-812"/>
    <x v="382"/>
    <s v="29851-36402-UX"/>
    <s v="A-M-2.5"/>
    <n v="4"/>
    <x v="600"/>
    <s v="aburgetti5@moonfruit.com"/>
    <x v="0"/>
    <s v="Ara"/>
    <s v="M"/>
    <x v="2"/>
    <n v="25.874999999999996"/>
    <n v="103.49999999999999"/>
    <x v="2"/>
    <x v="0"/>
  </r>
  <r>
    <s v="FWU-44971-444"/>
    <x v="499"/>
    <s v="12190-25421-WM"/>
    <s v="A-D-2.5"/>
    <n v="3"/>
    <x v="601"/>
    <s v="mmalloyi6@seattletimes.com"/>
    <x v="0"/>
    <s v="Ara"/>
    <s v="D"/>
    <x v="2"/>
    <n v="22.884999999999998"/>
    <n v="68.655000000000001"/>
    <x v="2"/>
    <x v="2"/>
  </r>
  <r>
    <s v="EQI-82205-066"/>
    <x v="500"/>
    <s v="52316-30571-GD"/>
    <s v="R-M-2.5"/>
    <n v="2"/>
    <x v="602"/>
    <s v="mmcparlandi7@w3.org"/>
    <x v="0"/>
    <s v="Rob"/>
    <s v="M"/>
    <x v="2"/>
    <n v="22.884999999999998"/>
    <n v="45.769999999999996"/>
    <x v="0"/>
    <x v="0"/>
  </r>
  <r>
    <s v="NAR-00747-074"/>
    <x v="501"/>
    <s v="23243-92649-RY"/>
    <s v="L-D-1"/>
    <n v="4"/>
    <x v="603"/>
    <s v="sjennaroyi8@purevolume.com"/>
    <x v="0"/>
    <s v="Lib"/>
    <s v="D"/>
    <x v="0"/>
    <n v="12.95"/>
    <n v="51.8"/>
    <x v="3"/>
    <x v="2"/>
  </r>
  <r>
    <s v="JYR-22052-185"/>
    <x v="502"/>
    <s v="39528-19971-OR"/>
    <s v="A-M-0.5"/>
    <n v="2"/>
    <x v="604"/>
    <s v="wplacei9@wsj.com"/>
    <x v="0"/>
    <s v="Ara"/>
    <s v="M"/>
    <x v="1"/>
    <n v="6.75"/>
    <n v="13.5"/>
    <x v="2"/>
    <x v="0"/>
  </r>
  <r>
    <s v="XKO-54097-932"/>
    <x v="503"/>
    <s v="32743-78448-KT"/>
    <s v="E-M-0.5"/>
    <n v="3"/>
    <x v="605"/>
    <s v="jmillettik@addtoany.com"/>
    <x v="0"/>
    <s v="Exc"/>
    <s v="M"/>
    <x v="1"/>
    <n v="8.25"/>
    <n v="24.75"/>
    <x v="1"/>
    <x v="0"/>
  </r>
  <r>
    <s v="HXA-72415-025"/>
    <x v="504"/>
    <s v="93417-12322-YB"/>
    <s v="A-D-2.5"/>
    <n v="2"/>
    <x v="606"/>
    <s v="dgadsdenib@google.com.hk"/>
    <x v="1"/>
    <s v="Ara"/>
    <s v="D"/>
    <x v="2"/>
    <n v="22.884999999999998"/>
    <n v="45.769999999999996"/>
    <x v="2"/>
    <x v="2"/>
  </r>
  <r>
    <s v="MJF-20065-335"/>
    <x v="497"/>
    <s v="56891-86662-UY"/>
    <s v="E-L-0.5"/>
    <n v="6"/>
    <x v="607"/>
    <s v="vwakelinic@unesco.org"/>
    <x v="0"/>
    <s v="Exc"/>
    <s v="L"/>
    <x v="1"/>
    <n v="8.91"/>
    <n v="53.46"/>
    <x v="1"/>
    <x v="1"/>
  </r>
  <r>
    <s v="GFI-83300-059"/>
    <x v="501"/>
    <s v="40414-26467-VE"/>
    <s v="A-M-0.2"/>
    <n v="6"/>
    <x v="608"/>
    <s v="acampsallid@zimbio.com"/>
    <x v="0"/>
    <s v="Ara"/>
    <s v="M"/>
    <x v="3"/>
    <n v="3.375"/>
    <n v="20.25"/>
    <x v="2"/>
    <x v="0"/>
  </r>
  <r>
    <s v="WJR-51493-682"/>
    <x v="1"/>
    <s v="87858-83734-RK"/>
    <s v="L-D-2.5"/>
    <n v="5"/>
    <x v="609"/>
    <s v="smosebyie@stanford.edu"/>
    <x v="0"/>
    <s v="Lib"/>
    <s v="D"/>
    <x v="2"/>
    <n v="29.784999999999997"/>
    <n v="148.92499999999998"/>
    <x v="3"/>
    <x v="2"/>
  </r>
  <r>
    <s v="SHP-55648-472"/>
    <x v="505"/>
    <s v="46818-20198-GB"/>
    <s v="A-M-1"/>
    <n v="6"/>
    <x v="610"/>
    <s v="cwassif@prweb.com"/>
    <x v="0"/>
    <s v="Ara"/>
    <s v="M"/>
    <x v="0"/>
    <n v="11.25"/>
    <n v="67.5"/>
    <x v="2"/>
    <x v="0"/>
  </r>
  <r>
    <s v="HYR-03455-684"/>
    <x v="506"/>
    <s v="29808-89098-XD"/>
    <s v="E-D-1"/>
    <n v="6"/>
    <x v="611"/>
    <s v="isjostromig@pbs.org"/>
    <x v="0"/>
    <s v="Exc"/>
    <s v="D"/>
    <x v="0"/>
    <n v="12.15"/>
    <n v="72.900000000000006"/>
    <x v="1"/>
    <x v="2"/>
  </r>
  <r>
    <s v="HYR-03455-684"/>
    <x v="506"/>
    <s v="29808-89098-XD"/>
    <s v="L-D-0.2"/>
    <n v="2"/>
    <x v="611"/>
    <s v="isjostromig@pbs.org"/>
    <x v="0"/>
    <s v="Lib"/>
    <s v="D"/>
    <x v="3"/>
    <n v="3.8849999999999998"/>
    <n v="7.77"/>
    <x v="3"/>
    <x v="2"/>
  </r>
  <r>
    <s v="HUG-52766-375"/>
    <x v="507"/>
    <s v="78786-77449-RQ"/>
    <s v="A-D-2.5"/>
    <n v="4"/>
    <x v="612"/>
    <s v="jbranchettii@bravesites.com"/>
    <x v="0"/>
    <s v="Ara"/>
    <s v="D"/>
    <x v="2"/>
    <n v="22.884999999999998"/>
    <n v="91.539999999999992"/>
    <x v="2"/>
    <x v="2"/>
  </r>
  <r>
    <s v="DAH-46595-917"/>
    <x v="508"/>
    <s v="27878-42224-QF"/>
    <s v="A-D-1"/>
    <n v="6"/>
    <x v="613"/>
    <s v="nrudlandij@blogs.com"/>
    <x v="1"/>
    <s v="Ara"/>
    <s v="D"/>
    <x v="0"/>
    <n v="9.9499999999999993"/>
    <n v="59.699999999999996"/>
    <x v="2"/>
    <x v="2"/>
  </r>
  <r>
    <s v="VEM-79839-466"/>
    <x v="509"/>
    <s v="32743-78448-KT"/>
    <s v="R-L-2.5"/>
    <n v="5"/>
    <x v="605"/>
    <s v="jmillettik@addtoany.com"/>
    <x v="0"/>
    <s v="Rob"/>
    <s v="L"/>
    <x v="2"/>
    <n v="27.484999999999996"/>
    <n v="137.42499999999998"/>
    <x v="0"/>
    <x v="1"/>
  </r>
  <r>
    <s v="OWH-11126-533"/>
    <x v="131"/>
    <s v="25331-13794-SB"/>
    <s v="L-M-2.5"/>
    <n v="2"/>
    <x v="614"/>
    <s v="ftourryil@google.de"/>
    <x v="0"/>
    <s v="Lib"/>
    <s v="M"/>
    <x v="2"/>
    <n v="33.464999999999996"/>
    <n v="66.929999999999993"/>
    <x v="3"/>
    <x v="0"/>
  </r>
  <r>
    <s v="UMT-26130-151"/>
    <x v="510"/>
    <s v="55864-37682-GQ"/>
    <s v="L-M-0.2"/>
    <n v="3"/>
    <x v="615"/>
    <s v="cweatherallim@toplist.cz"/>
    <x v="0"/>
    <s v="Lib"/>
    <s v="M"/>
    <x v="3"/>
    <n v="4.3650000000000002"/>
    <n v="13.095000000000001"/>
    <x v="3"/>
    <x v="0"/>
  </r>
  <r>
    <s v="JKA-27899-806"/>
    <x v="511"/>
    <s v="97005-25609-CQ"/>
    <s v="R-L-1"/>
    <n v="5"/>
    <x v="616"/>
    <s v="gheindrickin@usda.gov"/>
    <x v="0"/>
    <s v="Rob"/>
    <s v="L"/>
    <x v="0"/>
    <n v="11.95"/>
    <n v="59.75"/>
    <x v="0"/>
    <x v="1"/>
  </r>
  <r>
    <s v="ULU-07744-724"/>
    <x v="512"/>
    <s v="94058-95794-IJ"/>
    <s v="L-M-0.5"/>
    <n v="5"/>
    <x v="617"/>
    <s v="limasonio@discuz.net"/>
    <x v="0"/>
    <s v="Lib"/>
    <s v="M"/>
    <x v="1"/>
    <n v="8.73"/>
    <n v="43.650000000000006"/>
    <x v="3"/>
    <x v="0"/>
  </r>
  <r>
    <s v="NOM-56457-507"/>
    <x v="513"/>
    <s v="40214-03678-GU"/>
    <s v="E-M-1"/>
    <n v="6"/>
    <x v="618"/>
    <s v="hsaillip@odnoklassniki.ru"/>
    <x v="0"/>
    <s v="Exc"/>
    <s v="M"/>
    <x v="0"/>
    <n v="13.75"/>
    <n v="82.5"/>
    <x v="1"/>
    <x v="0"/>
  </r>
  <r>
    <s v="NZN-71683-705"/>
    <x v="514"/>
    <s v="04921-85445-SL"/>
    <s v="A-L-2.5"/>
    <n v="6"/>
    <x v="619"/>
    <s v="hlarvoriq@last.fm"/>
    <x v="0"/>
    <s v="Ara"/>
    <s v="L"/>
    <x v="2"/>
    <n v="29.784999999999997"/>
    <n v="178.70999999999998"/>
    <x v="2"/>
    <x v="1"/>
  </r>
  <r>
    <s v="WMA-34232-850"/>
    <x v="7"/>
    <s v="53386-94266-LJ"/>
    <s v="L-D-2.5"/>
    <n v="4"/>
    <x v="620"/>
    <s v=""/>
    <x v="0"/>
    <s v="Lib"/>
    <s v="D"/>
    <x v="2"/>
    <n v="29.784999999999997"/>
    <n v="119.13999999999999"/>
    <x v="3"/>
    <x v="2"/>
  </r>
  <r>
    <s v="EZL-27919-704"/>
    <x v="481"/>
    <s v="49480-85909-DG"/>
    <s v="L-L-0.5"/>
    <n v="5"/>
    <x v="621"/>
    <s v=""/>
    <x v="0"/>
    <s v="Lib"/>
    <s v="L"/>
    <x v="1"/>
    <n v="9.51"/>
    <n v="47.55"/>
    <x v="3"/>
    <x v="1"/>
  </r>
  <r>
    <s v="ZYU-11345-774"/>
    <x v="515"/>
    <s v="18293-78136-MN"/>
    <s v="L-M-0.5"/>
    <n v="5"/>
    <x v="622"/>
    <s v="cpenwardenit@mlb.com"/>
    <x v="1"/>
    <s v="Lib"/>
    <s v="M"/>
    <x v="1"/>
    <n v="8.73"/>
    <n v="43.650000000000006"/>
    <x v="3"/>
    <x v="0"/>
  </r>
  <r>
    <s v="CPW-34587-459"/>
    <x v="516"/>
    <s v="84641-67384-TD"/>
    <s v="A-L-2.5"/>
    <n v="6"/>
    <x v="623"/>
    <s v="mmiddisiu@dmoz.org"/>
    <x v="0"/>
    <s v="Ara"/>
    <s v="L"/>
    <x v="2"/>
    <n v="29.784999999999997"/>
    <n v="178.70999999999998"/>
    <x v="2"/>
    <x v="1"/>
  </r>
  <r>
    <s v="NQZ-82067-394"/>
    <x v="517"/>
    <s v="72320-29738-EB"/>
    <s v="R-L-2.5"/>
    <n v="1"/>
    <x v="624"/>
    <s v="avairowiv@studiopress.com"/>
    <x v="2"/>
    <s v="Rob"/>
    <s v="L"/>
    <x v="2"/>
    <n v="27.484999999999996"/>
    <n v="27.484999999999996"/>
    <x v="0"/>
    <x v="1"/>
  </r>
  <r>
    <s v="JBW-95055-851"/>
    <x v="518"/>
    <s v="47355-97488-XS"/>
    <s v="A-M-1"/>
    <n v="5"/>
    <x v="625"/>
    <s v="agoldieiw@goo.gl"/>
    <x v="0"/>
    <s v="Ara"/>
    <s v="M"/>
    <x v="0"/>
    <n v="11.25"/>
    <n v="56.25"/>
    <x v="2"/>
    <x v="0"/>
  </r>
  <r>
    <s v="AHY-20324-088"/>
    <x v="519"/>
    <s v="63499-24884-PP"/>
    <s v="L-L-0.2"/>
    <n v="2"/>
    <x v="626"/>
    <s v="nayrisix@t-online.de"/>
    <x v="2"/>
    <s v="Lib"/>
    <s v="L"/>
    <x v="3"/>
    <n v="4.7549999999999999"/>
    <n v="9.51"/>
    <x v="3"/>
    <x v="1"/>
  </r>
  <r>
    <s v="ZSL-66684-103"/>
    <x v="520"/>
    <s v="39193-51770-FM"/>
    <s v="E-M-0.2"/>
    <n v="2"/>
    <x v="627"/>
    <s v="lbenediktovichiy@wunderground.com"/>
    <x v="0"/>
    <s v="Exc"/>
    <s v="M"/>
    <x v="3"/>
    <n v="4.125"/>
    <n v="8.25"/>
    <x v="1"/>
    <x v="0"/>
  </r>
  <r>
    <s v="WNE-73911-475"/>
    <x v="521"/>
    <s v="61323-91967-GG"/>
    <s v="L-D-0.5"/>
    <n v="6"/>
    <x v="628"/>
    <s v="tjacobovitziz@cbc.ca"/>
    <x v="0"/>
    <s v="Lib"/>
    <s v="D"/>
    <x v="1"/>
    <n v="7.77"/>
    <n v="46.62"/>
    <x v="3"/>
    <x v="2"/>
  </r>
  <r>
    <s v="EZB-68383-559"/>
    <x v="418"/>
    <s v="90123-01967-KS"/>
    <s v="R-L-1"/>
    <n v="6"/>
    <x v="629"/>
    <s v=""/>
    <x v="0"/>
    <s v="Rob"/>
    <s v="L"/>
    <x v="0"/>
    <n v="11.95"/>
    <n v="71.699999999999989"/>
    <x v="0"/>
    <x v="1"/>
  </r>
  <r>
    <s v="OVO-01283-090"/>
    <x v="122"/>
    <s v="15958-25089-OS"/>
    <s v="L-L-2.5"/>
    <n v="2"/>
    <x v="630"/>
    <s v="jdruittj1@feedburner.com"/>
    <x v="0"/>
    <s v="Lib"/>
    <s v="L"/>
    <x v="2"/>
    <n v="36.454999999999998"/>
    <n v="72.91"/>
    <x v="3"/>
    <x v="1"/>
  </r>
  <r>
    <s v="TXH-78646-919"/>
    <x v="423"/>
    <s v="98430-37820-UV"/>
    <s v="R-D-0.2"/>
    <n v="3"/>
    <x v="631"/>
    <s v="dshortallj2@wikipedia.org"/>
    <x v="0"/>
    <s v="Rob"/>
    <s v="D"/>
    <x v="3"/>
    <n v="2.6849999999999996"/>
    <n v="8.0549999999999997"/>
    <x v="0"/>
    <x v="2"/>
  </r>
  <r>
    <s v="CYZ-37122-164"/>
    <x v="463"/>
    <s v="21798-04171-XC"/>
    <s v="E-M-0.5"/>
    <n v="2"/>
    <x v="632"/>
    <s v="wcottierj3@cafepress.com"/>
    <x v="0"/>
    <s v="Exc"/>
    <s v="M"/>
    <x v="1"/>
    <n v="8.25"/>
    <n v="16.5"/>
    <x v="1"/>
    <x v="0"/>
  </r>
  <r>
    <s v="AGQ-06534-750"/>
    <x v="273"/>
    <s v="52798-46508-HP"/>
    <s v="A-L-1"/>
    <n v="5"/>
    <x v="633"/>
    <s v="kgrinstedj4@google.com.br"/>
    <x v="1"/>
    <s v="Ara"/>
    <s v="L"/>
    <x v="0"/>
    <n v="12.95"/>
    <n v="64.75"/>
    <x v="2"/>
    <x v="1"/>
  </r>
  <r>
    <s v="QVL-32245-818"/>
    <x v="522"/>
    <s v="46478-42970-EM"/>
    <s v="A-M-0.5"/>
    <n v="5"/>
    <x v="634"/>
    <s v="dskynerj5@hubpages.com"/>
    <x v="0"/>
    <s v="Ara"/>
    <s v="M"/>
    <x v="1"/>
    <n v="6.75"/>
    <n v="33.75"/>
    <x v="2"/>
    <x v="0"/>
  </r>
  <r>
    <s v="LTD-96842-834"/>
    <x v="523"/>
    <s v="00246-15080-LE"/>
    <s v="L-D-2.5"/>
    <n v="6"/>
    <x v="635"/>
    <s v=""/>
    <x v="0"/>
    <s v="Lib"/>
    <s v="D"/>
    <x v="2"/>
    <n v="29.784999999999997"/>
    <n v="178.70999999999998"/>
    <x v="3"/>
    <x v="2"/>
  </r>
  <r>
    <s v="SEC-91807-425"/>
    <x v="260"/>
    <s v="94091-86957-HX"/>
    <s v="A-M-1"/>
    <n v="2"/>
    <x v="636"/>
    <s v="jdymokeje@prnewswire.com"/>
    <x v="1"/>
    <s v="Ara"/>
    <s v="M"/>
    <x v="0"/>
    <n v="11.25"/>
    <n v="22.5"/>
    <x v="2"/>
    <x v="0"/>
  </r>
  <r>
    <s v="MHM-44857-599"/>
    <x v="331"/>
    <s v="26295-44907-DK"/>
    <s v="L-D-1"/>
    <n v="1"/>
    <x v="637"/>
    <s v="aweinmannj8@shinystat.com"/>
    <x v="0"/>
    <s v="Lib"/>
    <s v="D"/>
    <x v="0"/>
    <n v="12.95"/>
    <n v="12.95"/>
    <x v="3"/>
    <x v="2"/>
  </r>
  <r>
    <s v="KGC-95046-911"/>
    <x v="524"/>
    <s v="95351-96177-QV"/>
    <s v="A-M-2.5"/>
    <n v="2"/>
    <x v="638"/>
    <s v="eandriessenj9@europa.eu"/>
    <x v="0"/>
    <s v="Ara"/>
    <s v="M"/>
    <x v="2"/>
    <n v="25.874999999999996"/>
    <n v="51.749999999999993"/>
    <x v="2"/>
    <x v="0"/>
  </r>
  <r>
    <s v="RZC-75150-413"/>
    <x v="525"/>
    <s v="92204-96636-BS"/>
    <s v="E-D-0.5"/>
    <n v="5"/>
    <x v="639"/>
    <s v="rdeaconsonja@archive.org"/>
    <x v="0"/>
    <s v="Exc"/>
    <s v="D"/>
    <x v="1"/>
    <n v="7.29"/>
    <n v="36.450000000000003"/>
    <x v="1"/>
    <x v="2"/>
  </r>
  <r>
    <s v="EYH-88288-452"/>
    <x v="526"/>
    <s v="03010-30348-UA"/>
    <s v="L-L-2.5"/>
    <n v="5"/>
    <x v="640"/>
    <s v="dcarojb@twitter.com"/>
    <x v="0"/>
    <s v="Lib"/>
    <s v="L"/>
    <x v="2"/>
    <n v="36.454999999999998"/>
    <n v="182.27499999999998"/>
    <x v="3"/>
    <x v="1"/>
  </r>
  <r>
    <s v="NYQ-24237-772"/>
    <x v="104"/>
    <s v="13441-34686-SW"/>
    <s v="L-D-0.5"/>
    <n v="4"/>
    <x v="641"/>
    <s v="jbluckjc@imageshack.us"/>
    <x v="0"/>
    <s v="Lib"/>
    <s v="D"/>
    <x v="1"/>
    <n v="7.77"/>
    <n v="31.08"/>
    <x v="3"/>
    <x v="2"/>
  </r>
  <r>
    <s v="WKB-21680-566"/>
    <x v="491"/>
    <s v="96612-41722-VJ"/>
    <s v="A-M-0.5"/>
    <n v="3"/>
    <x v="642"/>
    <s v=""/>
    <x v="1"/>
    <s v="Ara"/>
    <s v="M"/>
    <x v="1"/>
    <n v="6.75"/>
    <n v="20.25"/>
    <x v="2"/>
    <x v="0"/>
  </r>
  <r>
    <s v="THE-61147-027"/>
    <x v="157"/>
    <s v="94091-86957-HX"/>
    <s v="L-D-1"/>
    <n v="2"/>
    <x v="636"/>
    <s v="jdymokeje@prnewswire.com"/>
    <x v="1"/>
    <s v="Lib"/>
    <s v="D"/>
    <x v="0"/>
    <n v="12.95"/>
    <n v="25.9"/>
    <x v="3"/>
    <x v="2"/>
  </r>
  <r>
    <s v="PTY-86420-119"/>
    <x v="527"/>
    <s v="25504-41681-WA"/>
    <s v="A-D-0.5"/>
    <n v="4"/>
    <x v="643"/>
    <s v="otadmanjf@ft.com"/>
    <x v="0"/>
    <s v="Ara"/>
    <s v="D"/>
    <x v="1"/>
    <n v="5.97"/>
    <n v="23.88"/>
    <x v="2"/>
    <x v="2"/>
  </r>
  <r>
    <s v="QHL-27188-431"/>
    <x v="528"/>
    <s v="75443-07820-DZ"/>
    <s v="L-L-0.5"/>
    <n v="2"/>
    <x v="644"/>
    <s v="bguddejg@dailymotion.com"/>
    <x v="0"/>
    <s v="Lib"/>
    <s v="L"/>
    <x v="1"/>
    <n v="9.51"/>
    <n v="19.02"/>
    <x v="3"/>
    <x v="1"/>
  </r>
  <r>
    <s v="MIS-54381-047"/>
    <x v="99"/>
    <s v="39276-95489-XV"/>
    <s v="A-D-0.5"/>
    <n v="5"/>
    <x v="645"/>
    <s v="nsictornesjh@buzzfeed.com"/>
    <x v="1"/>
    <s v="Ara"/>
    <s v="D"/>
    <x v="1"/>
    <n v="5.97"/>
    <n v="29.849999999999998"/>
    <x v="2"/>
    <x v="2"/>
  </r>
  <r>
    <s v="TBB-29780-459"/>
    <x v="529"/>
    <s v="61437-83623-PZ"/>
    <s v="A-L-0.5"/>
    <n v="1"/>
    <x v="646"/>
    <s v="vdunningji@independent.co.uk"/>
    <x v="0"/>
    <s v="Ara"/>
    <s v="L"/>
    <x v="1"/>
    <n v="7.77"/>
    <n v="7.77"/>
    <x v="2"/>
    <x v="1"/>
  </r>
  <r>
    <s v="QLC-52637-305"/>
    <x v="530"/>
    <s v="34317-87258-HQ"/>
    <s v="L-D-2.5"/>
    <n v="4"/>
    <x v="647"/>
    <s v=""/>
    <x v="1"/>
    <s v="Lib"/>
    <s v="D"/>
    <x v="2"/>
    <n v="29.784999999999997"/>
    <n v="119.13999999999999"/>
    <x v="3"/>
    <x v="2"/>
  </r>
  <r>
    <s v="CWT-27056-328"/>
    <x v="531"/>
    <s v="18570-80998-ZS"/>
    <s v="E-D-0.2"/>
    <n v="6"/>
    <x v="648"/>
    <s v=""/>
    <x v="0"/>
    <s v="Exc"/>
    <s v="D"/>
    <x v="3"/>
    <n v="3.645"/>
    <n v="21.87"/>
    <x v="1"/>
    <x v="2"/>
  </r>
  <r>
    <s v="ASS-05878-128"/>
    <x v="210"/>
    <s v="66580-33745-OQ"/>
    <s v="E-L-0.5"/>
    <n v="2"/>
    <x v="649"/>
    <s v="sgehringjl@gnu.org"/>
    <x v="0"/>
    <s v="Exc"/>
    <s v="L"/>
    <x v="1"/>
    <n v="8.91"/>
    <n v="17.82"/>
    <x v="1"/>
    <x v="1"/>
  </r>
  <r>
    <s v="EGK-03027-418"/>
    <x v="532"/>
    <s v="19820-29285-FD"/>
    <s v="E-M-0.2"/>
    <n v="3"/>
    <x v="650"/>
    <s v="bfallowesjm@purevolume.com"/>
    <x v="0"/>
    <s v="Exc"/>
    <s v="M"/>
    <x v="3"/>
    <n v="4.125"/>
    <n v="12.375"/>
    <x v="1"/>
    <x v="0"/>
  </r>
  <r>
    <s v="KCY-61732-849"/>
    <x v="533"/>
    <s v="11349-55147-SN"/>
    <s v="L-D-1"/>
    <n v="2"/>
    <x v="651"/>
    <s v=""/>
    <x v="1"/>
    <s v="Lib"/>
    <s v="D"/>
    <x v="0"/>
    <n v="12.95"/>
    <n v="25.9"/>
    <x v="3"/>
    <x v="2"/>
  </r>
  <r>
    <s v="BLI-21697-702"/>
    <x v="534"/>
    <s v="21141-12455-VB"/>
    <s v="A-M-0.5"/>
    <n v="2"/>
    <x v="652"/>
    <s v="sdejo@newsvine.com"/>
    <x v="0"/>
    <s v="Ara"/>
    <s v="M"/>
    <x v="1"/>
    <n v="6.75"/>
    <n v="13.5"/>
    <x v="2"/>
    <x v="0"/>
  </r>
  <r>
    <s v="KFJ-46568-890"/>
    <x v="535"/>
    <s v="71003-85639-HB"/>
    <s v="E-L-0.5"/>
    <n v="2"/>
    <x v="653"/>
    <s v=""/>
    <x v="0"/>
    <s v="Exc"/>
    <s v="L"/>
    <x v="1"/>
    <n v="8.91"/>
    <n v="17.82"/>
    <x v="1"/>
    <x v="1"/>
  </r>
  <r>
    <s v="SOK-43535-680"/>
    <x v="536"/>
    <s v="58443-95866-YO"/>
    <s v="E-M-0.5"/>
    <n v="3"/>
    <x v="654"/>
    <s v="scountjq@nba.com"/>
    <x v="0"/>
    <s v="Exc"/>
    <s v="M"/>
    <x v="1"/>
    <n v="8.25"/>
    <n v="24.75"/>
    <x v="1"/>
    <x v="0"/>
  </r>
  <r>
    <s v="XUE-87260-201"/>
    <x v="537"/>
    <s v="89646-21249-OH"/>
    <s v="R-M-0.2"/>
    <n v="6"/>
    <x v="655"/>
    <s v="sraglesjr@blogtalkradio.com"/>
    <x v="0"/>
    <s v="Rob"/>
    <s v="M"/>
    <x v="3"/>
    <n v="2.9849999999999999"/>
    <n v="17.91"/>
    <x v="0"/>
    <x v="0"/>
  </r>
  <r>
    <s v="CZF-40873-691"/>
    <x v="61"/>
    <s v="64988-20636-XQ"/>
    <s v="E-M-0.5"/>
    <n v="2"/>
    <x v="656"/>
    <s v=""/>
    <x v="2"/>
    <s v="Exc"/>
    <s v="M"/>
    <x v="1"/>
    <n v="8.25"/>
    <n v="16.5"/>
    <x v="1"/>
    <x v="0"/>
  </r>
  <r>
    <s v="AIA-98989-755"/>
    <x v="242"/>
    <s v="34704-83143-KS"/>
    <s v="R-M-0.2"/>
    <n v="1"/>
    <x v="657"/>
    <s v="sbruunjt@blogtalkradio.com"/>
    <x v="0"/>
    <s v="Rob"/>
    <s v="M"/>
    <x v="3"/>
    <n v="2.9849999999999999"/>
    <n v="2.9849999999999999"/>
    <x v="0"/>
    <x v="0"/>
  </r>
  <r>
    <s v="ITZ-21793-986"/>
    <x v="299"/>
    <s v="67388-17544-XX"/>
    <s v="E-D-0.2"/>
    <n v="4"/>
    <x v="658"/>
    <s v="aplluju@dagondesign.com"/>
    <x v="1"/>
    <s v="Exc"/>
    <s v="D"/>
    <x v="3"/>
    <n v="3.645"/>
    <n v="14.58"/>
    <x v="1"/>
    <x v="2"/>
  </r>
  <r>
    <s v="YOK-93322-608"/>
    <x v="343"/>
    <s v="69411-48470-ID"/>
    <s v="E-L-1"/>
    <n v="6"/>
    <x v="659"/>
    <s v="gcornierjv@techcrunch.com"/>
    <x v="0"/>
    <s v="Exc"/>
    <s v="L"/>
    <x v="0"/>
    <n v="14.85"/>
    <n v="89.1"/>
    <x v="1"/>
    <x v="1"/>
  </r>
  <r>
    <s v="LXK-00634-611"/>
    <x v="538"/>
    <s v="94091-86957-HX"/>
    <s v="R-L-1"/>
    <n v="3"/>
    <x v="636"/>
    <s v="jdymokeje@prnewswire.com"/>
    <x v="1"/>
    <s v="Rob"/>
    <s v="L"/>
    <x v="0"/>
    <n v="11.95"/>
    <n v="35.849999999999994"/>
    <x v="0"/>
    <x v="1"/>
  </r>
  <r>
    <s v="CQW-37388-302"/>
    <x v="539"/>
    <s v="97741-98924-KT"/>
    <s v="A-D-2.5"/>
    <n v="3"/>
    <x v="660"/>
    <s v="wharvisonjx@gizmodo.com"/>
    <x v="0"/>
    <s v="Ara"/>
    <s v="D"/>
    <x v="2"/>
    <n v="22.884999999999998"/>
    <n v="68.655000000000001"/>
    <x v="2"/>
    <x v="2"/>
  </r>
  <r>
    <s v="SPA-79365-334"/>
    <x v="27"/>
    <s v="79857-78167-KO"/>
    <s v="L-D-1"/>
    <n v="3"/>
    <x v="661"/>
    <s v="dheafordjy@twitpic.com"/>
    <x v="0"/>
    <s v="Lib"/>
    <s v="D"/>
    <x v="0"/>
    <n v="12.95"/>
    <n v="38.849999999999994"/>
    <x v="3"/>
    <x v="2"/>
  </r>
  <r>
    <s v="VPX-08817-517"/>
    <x v="540"/>
    <s v="46963-10322-ZA"/>
    <s v="L-L-1"/>
    <n v="5"/>
    <x v="662"/>
    <s v="gfanthamjz@hexun.com"/>
    <x v="0"/>
    <s v="Lib"/>
    <s v="L"/>
    <x v="0"/>
    <n v="15.85"/>
    <n v="79.25"/>
    <x v="3"/>
    <x v="1"/>
  </r>
  <r>
    <s v="PBP-87115-410"/>
    <x v="541"/>
    <s v="93812-74772-MV"/>
    <s v="E-D-0.5"/>
    <n v="5"/>
    <x v="663"/>
    <s v="rcrookshanksk0@unc.edu"/>
    <x v="0"/>
    <s v="Exc"/>
    <s v="D"/>
    <x v="1"/>
    <n v="7.29"/>
    <n v="36.450000000000003"/>
    <x v="1"/>
    <x v="2"/>
  </r>
  <r>
    <s v="SFB-93752-440"/>
    <x v="390"/>
    <s v="48203-23480-UB"/>
    <s v="R-M-0.2"/>
    <n v="3"/>
    <x v="664"/>
    <s v="nleakek1@cmu.edu"/>
    <x v="0"/>
    <s v="Rob"/>
    <s v="M"/>
    <x v="3"/>
    <n v="2.9849999999999999"/>
    <n v="8.9550000000000001"/>
    <x v="0"/>
    <x v="0"/>
  </r>
  <r>
    <s v="TBU-65158-068"/>
    <x v="396"/>
    <s v="60357-65386-RD"/>
    <s v="E-D-1"/>
    <n v="2"/>
    <x v="665"/>
    <s v=""/>
    <x v="0"/>
    <s v="Exc"/>
    <s v="D"/>
    <x v="0"/>
    <n v="12.15"/>
    <n v="24.3"/>
    <x v="1"/>
    <x v="2"/>
  </r>
  <r>
    <s v="TEH-08414-216"/>
    <x v="185"/>
    <s v="35099-13971-JI"/>
    <s v="E-M-2.5"/>
    <n v="2"/>
    <x v="666"/>
    <s v="geilhersenk3@networksolutions.com"/>
    <x v="0"/>
    <s v="Exc"/>
    <s v="M"/>
    <x v="2"/>
    <n v="31.624999999999996"/>
    <n v="63.249999999999993"/>
    <x v="1"/>
    <x v="0"/>
  </r>
  <r>
    <s v="MAY-77231-536"/>
    <x v="542"/>
    <s v="01304-59807-OB"/>
    <s v="A-M-0.2"/>
    <n v="2"/>
    <x v="667"/>
    <s v=""/>
    <x v="0"/>
    <s v="Ara"/>
    <s v="M"/>
    <x v="3"/>
    <n v="3.375"/>
    <n v="6.75"/>
    <x v="2"/>
    <x v="0"/>
  </r>
  <r>
    <s v="ATY-28980-884"/>
    <x v="117"/>
    <s v="50705-17295-NK"/>
    <s v="A-L-0.2"/>
    <n v="6"/>
    <x v="668"/>
    <s v="caleixok5@globo.com"/>
    <x v="0"/>
    <s v="Ara"/>
    <s v="L"/>
    <x v="3"/>
    <n v="3.8849999999999998"/>
    <n v="23.31"/>
    <x v="2"/>
    <x v="1"/>
  </r>
  <r>
    <s v="SWP-88281-918"/>
    <x v="543"/>
    <s v="77657-61366-FY"/>
    <s v="L-L-2.5"/>
    <n v="4"/>
    <x v="669"/>
    <s v=""/>
    <x v="0"/>
    <s v="Lib"/>
    <s v="L"/>
    <x v="2"/>
    <n v="36.454999999999998"/>
    <n v="145.82"/>
    <x v="3"/>
    <x v="1"/>
  </r>
  <r>
    <s v="VCE-56531-986"/>
    <x v="544"/>
    <s v="57192-13428-PL"/>
    <s v="R-M-0.5"/>
    <n v="5"/>
    <x v="670"/>
    <s v="rtomkowiczk7@bravesites.com"/>
    <x v="1"/>
    <s v="Rob"/>
    <s v="M"/>
    <x v="1"/>
    <n v="5.97"/>
    <n v="29.849999999999998"/>
    <x v="0"/>
    <x v="0"/>
  </r>
  <r>
    <s v="FVV-75700-005"/>
    <x v="545"/>
    <s v="24891-77957-LU"/>
    <s v="E-D-0.5"/>
    <n v="3"/>
    <x v="671"/>
    <s v="rhuscroftk8@jimdo.com"/>
    <x v="0"/>
    <s v="Exc"/>
    <s v="D"/>
    <x v="1"/>
    <n v="7.29"/>
    <n v="21.87"/>
    <x v="1"/>
    <x v="2"/>
  </r>
  <r>
    <s v="CFZ-53492-600"/>
    <x v="546"/>
    <s v="64896-18468-BT"/>
    <s v="L-M-0.2"/>
    <n v="1"/>
    <x v="672"/>
    <s v="sscurrerk9@flavors.me"/>
    <x v="2"/>
    <s v="Lib"/>
    <s v="M"/>
    <x v="3"/>
    <n v="4.3650000000000002"/>
    <n v="4.3650000000000002"/>
    <x v="3"/>
    <x v="0"/>
  </r>
  <r>
    <s v="LDK-71031-121"/>
    <x v="420"/>
    <s v="84761-40784-SV"/>
    <s v="L-L-2.5"/>
    <n v="1"/>
    <x v="673"/>
    <s v="arudramka@prnewswire.com"/>
    <x v="0"/>
    <s v="Lib"/>
    <s v="L"/>
    <x v="2"/>
    <n v="36.454999999999998"/>
    <n v="36.454999999999998"/>
    <x v="3"/>
    <x v="1"/>
  </r>
  <r>
    <s v="EBA-82404-343"/>
    <x v="547"/>
    <s v="20236-42322-CM"/>
    <s v="L-D-0.2"/>
    <n v="4"/>
    <x v="674"/>
    <s v=""/>
    <x v="0"/>
    <s v="Lib"/>
    <s v="D"/>
    <x v="3"/>
    <n v="3.8849999999999998"/>
    <n v="15.54"/>
    <x v="3"/>
    <x v="2"/>
  </r>
  <r>
    <s v="USA-42811-560"/>
    <x v="548"/>
    <s v="49671-11547-WG"/>
    <s v="E-L-0.2"/>
    <n v="2"/>
    <x v="675"/>
    <s v="jmahakc@cyberchimps.com"/>
    <x v="0"/>
    <s v="Exc"/>
    <s v="L"/>
    <x v="3"/>
    <n v="4.4550000000000001"/>
    <n v="8.91"/>
    <x v="1"/>
    <x v="1"/>
  </r>
  <r>
    <s v="SNL-83703-516"/>
    <x v="549"/>
    <s v="57976-33535-WK"/>
    <s v="L-M-2.5"/>
    <n v="3"/>
    <x v="676"/>
    <s v="gclemonkd@networksolutions.com"/>
    <x v="0"/>
    <s v="Lib"/>
    <s v="M"/>
    <x v="2"/>
    <n v="33.464999999999996"/>
    <n v="100.39499999999998"/>
    <x v="3"/>
    <x v="0"/>
  </r>
  <r>
    <s v="SUZ-83036-175"/>
    <x v="550"/>
    <s v="55915-19477-MK"/>
    <s v="R-D-0.2"/>
    <n v="5"/>
    <x v="677"/>
    <s v=""/>
    <x v="0"/>
    <s v="Rob"/>
    <s v="D"/>
    <x v="3"/>
    <n v="2.6849999999999996"/>
    <n v="13.424999999999997"/>
    <x v="0"/>
    <x v="2"/>
  </r>
  <r>
    <s v="RGM-01187-513"/>
    <x v="551"/>
    <s v="28121-11641-UA"/>
    <s v="E-D-0.2"/>
    <n v="6"/>
    <x v="678"/>
    <s v="bpollinskf@shinystat.com"/>
    <x v="0"/>
    <s v="Exc"/>
    <s v="D"/>
    <x v="3"/>
    <n v="3.645"/>
    <n v="21.87"/>
    <x v="1"/>
    <x v="2"/>
  </r>
  <r>
    <s v="CZG-01299-952"/>
    <x v="552"/>
    <s v="09540-70637-EV"/>
    <s v="L-D-1"/>
    <n v="2"/>
    <x v="679"/>
    <s v="jtoyekg@pinterest.com"/>
    <x v="1"/>
    <s v="Lib"/>
    <s v="D"/>
    <x v="0"/>
    <n v="12.95"/>
    <n v="25.9"/>
    <x v="3"/>
    <x v="2"/>
  </r>
  <r>
    <s v="KLD-88731-484"/>
    <x v="553"/>
    <s v="17775-77072-PP"/>
    <s v="A-M-1"/>
    <n v="5"/>
    <x v="680"/>
    <s v="clinskillkh@sphinn.com"/>
    <x v="0"/>
    <s v="Ara"/>
    <s v="M"/>
    <x v="0"/>
    <n v="11.25"/>
    <n v="56.25"/>
    <x v="2"/>
    <x v="0"/>
  </r>
  <r>
    <s v="BQK-38412-229"/>
    <x v="554"/>
    <s v="90392-73338-BC"/>
    <s v="R-L-0.2"/>
    <n v="3"/>
    <x v="681"/>
    <s v="nvigrasski@ezinearticles.com"/>
    <x v="2"/>
    <s v="Rob"/>
    <s v="L"/>
    <x v="3"/>
    <n v="3.5849999999999995"/>
    <n v="10.754999999999999"/>
    <x v="0"/>
    <x v="1"/>
  </r>
  <r>
    <s v="TCX-76953-071"/>
    <x v="555"/>
    <s v="94091-86957-HX"/>
    <s v="E-D-0.2"/>
    <n v="5"/>
    <x v="636"/>
    <s v="jdymokeje@prnewswire.com"/>
    <x v="1"/>
    <s v="Exc"/>
    <s v="D"/>
    <x v="3"/>
    <n v="3.645"/>
    <n v="18.225000000000001"/>
    <x v="1"/>
    <x v="2"/>
  </r>
  <r>
    <s v="LIN-88046-551"/>
    <x v="150"/>
    <s v="10725-45724-CO"/>
    <s v="R-L-0.5"/>
    <n v="4"/>
    <x v="682"/>
    <s v="kcragellkk@google.com"/>
    <x v="1"/>
    <s v="Rob"/>
    <s v="L"/>
    <x v="1"/>
    <n v="7.169999999999999"/>
    <n v="28.679999999999996"/>
    <x v="0"/>
    <x v="1"/>
  </r>
  <r>
    <s v="PMV-54491-220"/>
    <x v="556"/>
    <s v="87242-18006-IR"/>
    <s v="L-M-0.2"/>
    <n v="2"/>
    <x v="683"/>
    <s v="libertkl@huffingtonpost.com"/>
    <x v="0"/>
    <s v="Lib"/>
    <s v="M"/>
    <x v="3"/>
    <n v="4.3650000000000002"/>
    <n v="8.73"/>
    <x v="3"/>
    <x v="0"/>
  </r>
  <r>
    <s v="SKA-73676-005"/>
    <x v="327"/>
    <s v="36572-91896-PP"/>
    <s v="L-M-1"/>
    <n v="4"/>
    <x v="684"/>
    <s v="rlidgeykm@vimeo.com"/>
    <x v="0"/>
    <s v="Lib"/>
    <s v="M"/>
    <x v="0"/>
    <n v="14.55"/>
    <n v="58.2"/>
    <x v="3"/>
    <x v="0"/>
  </r>
  <r>
    <s v="TKH-62197-239"/>
    <x v="557"/>
    <s v="25181-97933-UX"/>
    <s v="A-D-0.5"/>
    <n v="3"/>
    <x v="685"/>
    <s v="tcastagnekn@wikia.com"/>
    <x v="0"/>
    <s v="Ara"/>
    <s v="D"/>
    <x v="1"/>
    <n v="5.97"/>
    <n v="17.91"/>
    <x v="2"/>
    <x v="2"/>
  </r>
  <r>
    <s v="YXF-57218-272"/>
    <x v="333"/>
    <s v="55374-03175-IA"/>
    <s v="R-M-0.2"/>
    <n v="6"/>
    <x v="686"/>
    <s v=""/>
    <x v="0"/>
    <s v="Rob"/>
    <s v="M"/>
    <x v="3"/>
    <n v="2.9849999999999999"/>
    <n v="17.91"/>
    <x v="0"/>
    <x v="0"/>
  </r>
  <r>
    <s v="PKJ-30083-501"/>
    <x v="558"/>
    <s v="76948-43532-JS"/>
    <s v="E-D-0.5"/>
    <n v="2"/>
    <x v="687"/>
    <s v="jhaldenkp@comcast.net"/>
    <x v="1"/>
    <s v="Exc"/>
    <s v="D"/>
    <x v="1"/>
    <n v="7.29"/>
    <n v="14.58"/>
    <x v="1"/>
    <x v="2"/>
  </r>
  <r>
    <s v="WTT-91832-645"/>
    <x v="559"/>
    <s v="24344-88599-PP"/>
    <s v="A-M-1"/>
    <n v="3"/>
    <x v="688"/>
    <s v="holliffkq@sciencedirect.com"/>
    <x v="1"/>
    <s v="Ara"/>
    <s v="M"/>
    <x v="0"/>
    <n v="11.25"/>
    <n v="33.75"/>
    <x v="2"/>
    <x v="0"/>
  </r>
  <r>
    <s v="TRZ-94735-865"/>
    <x v="310"/>
    <s v="54462-58311-YF"/>
    <s v="L-M-0.5"/>
    <n v="4"/>
    <x v="689"/>
    <s v="tquadrikr@opensource.org"/>
    <x v="1"/>
    <s v="Lib"/>
    <s v="M"/>
    <x v="1"/>
    <n v="8.73"/>
    <n v="34.92"/>
    <x v="3"/>
    <x v="0"/>
  </r>
  <r>
    <s v="UDB-09651-780"/>
    <x v="560"/>
    <s v="90767-92589-LV"/>
    <s v="E-D-0.5"/>
    <n v="2"/>
    <x v="690"/>
    <s v="feshmadeks@umn.edu"/>
    <x v="0"/>
    <s v="Exc"/>
    <s v="D"/>
    <x v="1"/>
    <n v="7.29"/>
    <n v="14.58"/>
    <x v="1"/>
    <x v="2"/>
  </r>
  <r>
    <s v="EHJ-82097-549"/>
    <x v="561"/>
    <s v="27517-43747-YD"/>
    <s v="R-D-0.2"/>
    <n v="2"/>
    <x v="691"/>
    <s v="moilierkt@paginegialle.it"/>
    <x v="1"/>
    <s v="Rob"/>
    <s v="D"/>
    <x v="3"/>
    <n v="2.6849999999999996"/>
    <n v="5.3699999999999992"/>
    <x v="0"/>
    <x v="2"/>
  </r>
  <r>
    <s v="ZFR-79447-696"/>
    <x v="562"/>
    <s v="77828-66867-KH"/>
    <s v="R-M-0.5"/>
    <n v="1"/>
    <x v="692"/>
    <s v=""/>
    <x v="0"/>
    <s v="Rob"/>
    <s v="M"/>
    <x v="1"/>
    <n v="5.97"/>
    <n v="5.97"/>
    <x v="0"/>
    <x v="0"/>
  </r>
  <r>
    <s v="NUU-03893-975"/>
    <x v="563"/>
    <s v="41054-59693-XE"/>
    <s v="L-L-0.5"/>
    <n v="2"/>
    <x v="693"/>
    <s v="vshoebothamkv@redcross.org"/>
    <x v="0"/>
    <s v="Lib"/>
    <s v="L"/>
    <x v="1"/>
    <n v="9.51"/>
    <n v="19.02"/>
    <x v="3"/>
    <x v="1"/>
  </r>
  <r>
    <s v="GVG-59542-307"/>
    <x v="564"/>
    <s v="26314-66792-VP"/>
    <s v="E-M-1"/>
    <n v="2"/>
    <x v="694"/>
    <s v="bsterkekw@biblegateway.com"/>
    <x v="0"/>
    <s v="Exc"/>
    <s v="M"/>
    <x v="0"/>
    <n v="13.75"/>
    <n v="27.5"/>
    <x v="1"/>
    <x v="0"/>
  </r>
  <r>
    <s v="YLY-35287-172"/>
    <x v="565"/>
    <s v="69410-04668-MA"/>
    <s v="A-D-0.5"/>
    <n v="5"/>
    <x v="695"/>
    <s v="scaponkx@craigslist.org"/>
    <x v="0"/>
    <s v="Ara"/>
    <s v="D"/>
    <x v="1"/>
    <n v="5.97"/>
    <n v="29.849999999999998"/>
    <x v="2"/>
    <x v="2"/>
  </r>
  <r>
    <s v="DCI-96254-548"/>
    <x v="566"/>
    <s v="94091-86957-HX"/>
    <s v="A-D-0.2"/>
    <n v="6"/>
    <x v="636"/>
    <s v="jdymokeje@prnewswire.com"/>
    <x v="1"/>
    <s v="Ara"/>
    <s v="D"/>
    <x v="3"/>
    <n v="2.9849999999999999"/>
    <n v="17.91"/>
    <x v="2"/>
    <x v="2"/>
  </r>
  <r>
    <s v="KHZ-26264-253"/>
    <x v="160"/>
    <s v="24972-55878-KX"/>
    <s v="L-L-0.2"/>
    <n v="6"/>
    <x v="696"/>
    <s v="fconstancekz@ifeng.com"/>
    <x v="0"/>
    <s v="Lib"/>
    <s v="L"/>
    <x v="3"/>
    <n v="4.7549999999999999"/>
    <n v="28.53"/>
    <x v="3"/>
    <x v="1"/>
  </r>
  <r>
    <s v="AAQ-13644-699"/>
    <x v="567"/>
    <s v="46296-42617-OQ"/>
    <s v="R-D-1"/>
    <n v="4"/>
    <x v="697"/>
    <s v="fsulmanl0@washington.edu"/>
    <x v="0"/>
    <s v="Rob"/>
    <s v="D"/>
    <x v="0"/>
    <n v="8.9499999999999993"/>
    <n v="35.799999999999997"/>
    <x v="0"/>
    <x v="2"/>
  </r>
  <r>
    <s v="LWL-68108-794"/>
    <x v="568"/>
    <s v="44494-89923-UW"/>
    <s v="A-D-0.5"/>
    <n v="3"/>
    <x v="698"/>
    <s v="dhollymanl1@ibm.com"/>
    <x v="0"/>
    <s v="Ara"/>
    <s v="D"/>
    <x v="1"/>
    <n v="5.97"/>
    <n v="17.91"/>
    <x v="2"/>
    <x v="2"/>
  </r>
  <r>
    <s v="JQT-14347-517"/>
    <x v="569"/>
    <s v="11621-09964-ID"/>
    <s v="R-D-1"/>
    <n v="1"/>
    <x v="699"/>
    <s v="lnardonil2@hao123.com"/>
    <x v="0"/>
    <s v="Rob"/>
    <s v="D"/>
    <x v="0"/>
    <n v="8.9499999999999993"/>
    <n v="8.9499999999999993"/>
    <x v="0"/>
    <x v="2"/>
  </r>
  <r>
    <s v="BMM-86471-923"/>
    <x v="570"/>
    <s v="76319-80715-II"/>
    <s v="L-D-2.5"/>
    <n v="1"/>
    <x v="700"/>
    <s v="dyarhaml3@moonfruit.com"/>
    <x v="0"/>
    <s v="Lib"/>
    <s v="D"/>
    <x v="2"/>
    <n v="29.784999999999997"/>
    <n v="29.784999999999997"/>
    <x v="3"/>
    <x v="2"/>
  </r>
  <r>
    <s v="IXU-67272-326"/>
    <x v="571"/>
    <s v="91654-79216-IC"/>
    <s v="E-L-0.5"/>
    <n v="5"/>
    <x v="701"/>
    <s v="aferreal4@wikia.com"/>
    <x v="0"/>
    <s v="Exc"/>
    <s v="L"/>
    <x v="1"/>
    <n v="8.91"/>
    <n v="44.55"/>
    <x v="1"/>
    <x v="1"/>
  </r>
  <r>
    <s v="ITE-28312-615"/>
    <x v="139"/>
    <s v="56450-21890-HK"/>
    <s v="E-L-1"/>
    <n v="6"/>
    <x v="702"/>
    <s v="ckendrickl5@webnode.com"/>
    <x v="0"/>
    <s v="Exc"/>
    <s v="L"/>
    <x v="0"/>
    <n v="14.85"/>
    <n v="89.1"/>
    <x v="1"/>
    <x v="1"/>
  </r>
  <r>
    <s v="ZHQ-30471-635"/>
    <x v="303"/>
    <s v="40600-58915-WZ"/>
    <s v="L-M-0.5"/>
    <n v="5"/>
    <x v="703"/>
    <s v="sdanilchikl6@mit.edu"/>
    <x v="2"/>
    <s v="Lib"/>
    <s v="M"/>
    <x v="1"/>
    <n v="8.73"/>
    <n v="43.650000000000006"/>
    <x v="3"/>
    <x v="0"/>
  </r>
  <r>
    <s v="LTP-31133-134"/>
    <x v="572"/>
    <s v="66527-94478-PB"/>
    <s v="A-L-0.5"/>
    <n v="3"/>
    <x v="704"/>
    <s v=""/>
    <x v="0"/>
    <s v="Ara"/>
    <s v="L"/>
    <x v="1"/>
    <n v="7.77"/>
    <n v="23.31"/>
    <x v="2"/>
    <x v="1"/>
  </r>
  <r>
    <s v="ZVQ-26122-859"/>
    <x v="573"/>
    <s v="77154-45038-IH"/>
    <s v="A-L-2.5"/>
    <n v="6"/>
    <x v="705"/>
    <s v="bfolomkinl8@yolasite.com"/>
    <x v="0"/>
    <s v="Ara"/>
    <s v="L"/>
    <x v="2"/>
    <n v="29.784999999999997"/>
    <n v="178.70999999999998"/>
    <x v="2"/>
    <x v="1"/>
  </r>
  <r>
    <s v="MIU-01481-194"/>
    <x v="574"/>
    <s v="08439-55669-AI"/>
    <s v="R-M-1"/>
    <n v="6"/>
    <x v="706"/>
    <s v="rpursglovel9@biblegateway.com"/>
    <x v="0"/>
    <s v="Rob"/>
    <s v="M"/>
    <x v="0"/>
    <n v="9.9499999999999993"/>
    <n v="59.699999999999996"/>
    <x v="0"/>
    <x v="0"/>
  </r>
  <r>
    <s v="MIU-01481-194"/>
    <x v="574"/>
    <s v="08439-55669-AI"/>
    <s v="A-L-0.5"/>
    <n v="2"/>
    <x v="706"/>
    <s v="rpursglovel9@biblegateway.com"/>
    <x v="0"/>
    <s v="Ara"/>
    <s v="L"/>
    <x v="1"/>
    <n v="7.77"/>
    <n v="15.54"/>
    <x v="2"/>
    <x v="1"/>
  </r>
  <r>
    <s v="UEA-72681-629"/>
    <x v="455"/>
    <s v="24972-55878-KX"/>
    <s v="A-L-2.5"/>
    <n v="3"/>
    <x v="696"/>
    <s v="fconstancekz@ifeng.com"/>
    <x v="0"/>
    <s v="Ara"/>
    <s v="L"/>
    <x v="2"/>
    <n v="29.784999999999997"/>
    <n v="89.35499999999999"/>
    <x v="2"/>
    <x v="1"/>
  </r>
  <r>
    <s v="CVE-15042-481"/>
    <x v="575"/>
    <s v="24972-55878-KX"/>
    <s v="R-L-1"/>
    <n v="2"/>
    <x v="696"/>
    <s v="fconstancekz@ifeng.com"/>
    <x v="0"/>
    <s v="Rob"/>
    <s v="L"/>
    <x v="0"/>
    <n v="11.95"/>
    <n v="23.9"/>
    <x v="0"/>
    <x v="1"/>
  </r>
  <r>
    <s v="EJA-79176-833"/>
    <x v="576"/>
    <s v="91509-62250-GN"/>
    <s v="R-M-2.5"/>
    <n v="6"/>
    <x v="707"/>
    <s v="deburahld@google.co.jp"/>
    <x v="2"/>
    <s v="Rob"/>
    <s v="M"/>
    <x v="2"/>
    <n v="22.884999999999998"/>
    <n v="137.31"/>
    <x v="0"/>
    <x v="0"/>
  </r>
  <r>
    <s v="AHQ-40440-522"/>
    <x v="577"/>
    <s v="83833-46106-ZC"/>
    <s v="A-D-1"/>
    <n v="1"/>
    <x v="708"/>
    <s v="mbrimilcombele@cnn.com"/>
    <x v="0"/>
    <s v="Ara"/>
    <s v="D"/>
    <x v="0"/>
    <n v="9.9499999999999993"/>
    <n v="9.9499999999999993"/>
    <x v="2"/>
    <x v="2"/>
  </r>
  <r>
    <s v="TID-21626-411"/>
    <x v="578"/>
    <s v="19383-33606-PW"/>
    <s v="R-L-0.5"/>
    <n v="3"/>
    <x v="709"/>
    <s v="sbollamlf@list-manage.com"/>
    <x v="0"/>
    <s v="Rob"/>
    <s v="L"/>
    <x v="1"/>
    <n v="7.169999999999999"/>
    <n v="21.509999999999998"/>
    <x v="0"/>
    <x v="1"/>
  </r>
  <r>
    <s v="RSR-96390-187"/>
    <x v="579"/>
    <s v="67052-76184-CB"/>
    <s v="E-M-1"/>
    <n v="6"/>
    <x v="710"/>
    <s v=""/>
    <x v="0"/>
    <s v="Exc"/>
    <s v="M"/>
    <x v="0"/>
    <n v="13.75"/>
    <n v="82.5"/>
    <x v="1"/>
    <x v="0"/>
  </r>
  <r>
    <s v="BZE-96093-118"/>
    <x v="91"/>
    <s v="43452-18035-DH"/>
    <s v="L-M-0.2"/>
    <n v="2"/>
    <x v="711"/>
    <s v="afilipczaklh@ning.com"/>
    <x v="1"/>
    <s v="Lib"/>
    <s v="M"/>
    <x v="3"/>
    <n v="4.3650000000000002"/>
    <n v="8.73"/>
    <x v="3"/>
    <x v="0"/>
  </r>
  <r>
    <s v="LOU-41819-242"/>
    <x v="272"/>
    <s v="88060-50676-MV"/>
    <s v="R-M-1"/>
    <n v="2"/>
    <x v="712"/>
    <s v=""/>
    <x v="0"/>
    <s v="Rob"/>
    <s v="M"/>
    <x v="0"/>
    <n v="9.9499999999999993"/>
    <n v="19.899999999999999"/>
    <x v="0"/>
    <x v="0"/>
  </r>
  <r>
    <s v="FND-99527-640"/>
    <x v="65"/>
    <s v="89574-96203-EP"/>
    <s v="E-L-0.5"/>
    <n v="2"/>
    <x v="713"/>
    <s v="relnaughlj@comsenz.com"/>
    <x v="0"/>
    <s v="Exc"/>
    <s v="L"/>
    <x v="1"/>
    <n v="8.91"/>
    <n v="17.82"/>
    <x v="1"/>
    <x v="1"/>
  </r>
  <r>
    <s v="ASG-27179-958"/>
    <x v="580"/>
    <s v="12607-75113-UV"/>
    <s v="A-M-0.5"/>
    <n v="3"/>
    <x v="714"/>
    <s v="jdeehanlk@about.me"/>
    <x v="0"/>
    <s v="Ara"/>
    <s v="M"/>
    <x v="1"/>
    <n v="6.75"/>
    <n v="20.25"/>
    <x v="2"/>
    <x v="0"/>
  </r>
  <r>
    <s v="YKX-23510-272"/>
    <x v="581"/>
    <s v="56991-05510-PR"/>
    <s v="A-L-2.5"/>
    <n v="2"/>
    <x v="715"/>
    <s v="jedenll@e-recht24.de"/>
    <x v="0"/>
    <s v="Ara"/>
    <s v="L"/>
    <x v="2"/>
    <n v="29.784999999999997"/>
    <n v="59.569999999999993"/>
    <x v="2"/>
    <x v="1"/>
  </r>
  <r>
    <s v="FSA-98650-921"/>
    <x v="489"/>
    <s v="01841-48191-NL"/>
    <s v="L-L-0.5"/>
    <n v="2"/>
    <x v="716"/>
    <s v="cjewsterlu@moonfruit.com"/>
    <x v="0"/>
    <s v="Lib"/>
    <s v="L"/>
    <x v="1"/>
    <n v="9.51"/>
    <n v="19.02"/>
    <x v="3"/>
    <x v="1"/>
  </r>
  <r>
    <s v="ZUR-55774-294"/>
    <x v="234"/>
    <s v="33269-10023-CO"/>
    <s v="L-D-1"/>
    <n v="6"/>
    <x v="717"/>
    <s v="usoutherdenln@hao123.com"/>
    <x v="0"/>
    <s v="Lib"/>
    <s v="D"/>
    <x v="0"/>
    <n v="12.95"/>
    <n v="77.699999999999989"/>
    <x v="3"/>
    <x v="2"/>
  </r>
  <r>
    <s v="FUO-99821-974"/>
    <x v="175"/>
    <s v="31245-81098-PJ"/>
    <s v="E-M-1"/>
    <n v="3"/>
    <x v="718"/>
    <s v=""/>
    <x v="0"/>
    <s v="Exc"/>
    <s v="M"/>
    <x v="0"/>
    <n v="13.75"/>
    <n v="41.25"/>
    <x v="1"/>
    <x v="0"/>
  </r>
  <r>
    <s v="YVH-19865-819"/>
    <x v="582"/>
    <s v="08946-56610-IH"/>
    <s v="L-L-2.5"/>
    <n v="4"/>
    <x v="719"/>
    <s v="lburtenshawlp@shinystat.com"/>
    <x v="0"/>
    <s v="Lib"/>
    <s v="L"/>
    <x v="2"/>
    <n v="36.454999999999998"/>
    <n v="145.82"/>
    <x v="3"/>
    <x v="1"/>
  </r>
  <r>
    <s v="NNF-47422-501"/>
    <x v="583"/>
    <s v="20260-32948-EB"/>
    <s v="E-L-0.2"/>
    <n v="6"/>
    <x v="720"/>
    <s v="agregorattilq@vistaprint.com"/>
    <x v="1"/>
    <s v="Exc"/>
    <s v="L"/>
    <x v="3"/>
    <n v="4.4550000000000001"/>
    <n v="26.73"/>
    <x v="1"/>
    <x v="1"/>
  </r>
  <r>
    <s v="RJI-71409-490"/>
    <x v="548"/>
    <s v="31613-41626-KX"/>
    <s v="L-M-0.5"/>
    <n v="5"/>
    <x v="721"/>
    <s v="ccrosterlr@gov.uk"/>
    <x v="0"/>
    <s v="Lib"/>
    <s v="M"/>
    <x v="1"/>
    <n v="8.73"/>
    <n v="43.650000000000006"/>
    <x v="3"/>
    <x v="0"/>
  </r>
  <r>
    <s v="UZL-46108-213"/>
    <x v="584"/>
    <s v="75961-20170-RD"/>
    <s v="L-L-1"/>
    <n v="2"/>
    <x v="722"/>
    <s v="gwhiteheadls@hp.com"/>
    <x v="0"/>
    <s v="Lib"/>
    <s v="L"/>
    <x v="0"/>
    <n v="15.85"/>
    <n v="31.7"/>
    <x v="3"/>
    <x v="1"/>
  </r>
  <r>
    <s v="AOX-44467-109"/>
    <x v="64"/>
    <s v="72524-06410-KD"/>
    <s v="A-D-2.5"/>
    <n v="1"/>
    <x v="723"/>
    <s v="hjodrellelt@samsung.com"/>
    <x v="0"/>
    <s v="Ara"/>
    <s v="D"/>
    <x v="2"/>
    <n v="22.884999999999998"/>
    <n v="22.884999999999998"/>
    <x v="2"/>
    <x v="2"/>
  </r>
  <r>
    <s v="TZD-67261-174"/>
    <x v="585"/>
    <s v="01841-48191-NL"/>
    <s v="E-D-2.5"/>
    <n v="1"/>
    <x v="716"/>
    <s v="cjewsterlu@moonfruit.com"/>
    <x v="0"/>
    <s v="Exc"/>
    <s v="D"/>
    <x v="2"/>
    <n v="27.945"/>
    <n v="27.945"/>
    <x v="1"/>
    <x v="2"/>
  </r>
  <r>
    <s v="TBU-64277-625"/>
    <x v="32"/>
    <s v="98918-34330-GY"/>
    <s v="E-M-1"/>
    <n v="6"/>
    <x v="724"/>
    <s v=""/>
    <x v="0"/>
    <s v="Exc"/>
    <s v="M"/>
    <x v="0"/>
    <n v="13.75"/>
    <n v="82.5"/>
    <x v="1"/>
    <x v="0"/>
  </r>
  <r>
    <s v="TYP-85767-944"/>
    <x v="586"/>
    <s v="51497-50894-WU"/>
    <s v="R-M-2.5"/>
    <n v="2"/>
    <x v="725"/>
    <s v="knottramlw@odnoklassniki.ru"/>
    <x v="1"/>
    <s v="Rob"/>
    <s v="M"/>
    <x v="2"/>
    <n v="22.884999999999998"/>
    <n v="45.769999999999996"/>
    <x v="0"/>
    <x v="0"/>
  </r>
  <r>
    <s v="GTT-73214-334"/>
    <x v="535"/>
    <s v="98636-90072-YE"/>
    <s v="A-L-1"/>
    <n v="6"/>
    <x v="726"/>
    <s v="nbuneylx@jugem.jp"/>
    <x v="0"/>
    <s v="Ara"/>
    <s v="L"/>
    <x v="0"/>
    <n v="12.95"/>
    <n v="77.699999999999989"/>
    <x v="2"/>
    <x v="1"/>
  </r>
  <r>
    <s v="WAI-89905-069"/>
    <x v="587"/>
    <s v="47011-57815-HJ"/>
    <s v="A-L-0.5"/>
    <n v="3"/>
    <x v="727"/>
    <s v="smcshealy@photobucket.com"/>
    <x v="0"/>
    <s v="Ara"/>
    <s v="L"/>
    <x v="1"/>
    <n v="7.77"/>
    <n v="23.31"/>
    <x v="2"/>
    <x v="1"/>
  </r>
  <r>
    <s v="OJL-96844-459"/>
    <x v="393"/>
    <s v="61253-98356-VD"/>
    <s v="L-L-0.2"/>
    <n v="5"/>
    <x v="728"/>
    <s v="khuddartlz@about.com"/>
    <x v="0"/>
    <s v="Lib"/>
    <s v="L"/>
    <x v="3"/>
    <n v="4.7549999999999999"/>
    <n v="23.774999999999999"/>
    <x v="3"/>
    <x v="1"/>
  </r>
  <r>
    <s v="VGI-33205-360"/>
    <x v="588"/>
    <s v="96762-10814-DA"/>
    <s v="L-M-0.5"/>
    <n v="6"/>
    <x v="729"/>
    <s v="jgippesm0@cloudflare.com"/>
    <x v="2"/>
    <s v="Lib"/>
    <s v="M"/>
    <x v="1"/>
    <n v="8.73"/>
    <n v="52.38"/>
    <x v="3"/>
    <x v="0"/>
  </r>
  <r>
    <s v="PCA-14081-576"/>
    <x v="15"/>
    <s v="63112-10870-LC"/>
    <s v="R-L-0.2"/>
    <n v="5"/>
    <x v="730"/>
    <s v="lwhittleseem1@e-recht24.de"/>
    <x v="0"/>
    <s v="Rob"/>
    <s v="L"/>
    <x v="3"/>
    <n v="3.5849999999999995"/>
    <n v="17.924999999999997"/>
    <x v="0"/>
    <x v="1"/>
  </r>
  <r>
    <s v="SCS-67069-962"/>
    <x v="507"/>
    <s v="21403-49423-PD"/>
    <s v="A-L-2.5"/>
    <n v="5"/>
    <x v="731"/>
    <s v="gtrengrovem2@elpais.com"/>
    <x v="0"/>
    <s v="Ara"/>
    <s v="L"/>
    <x v="2"/>
    <n v="29.784999999999997"/>
    <n v="148.92499999999998"/>
    <x v="2"/>
    <x v="1"/>
  </r>
  <r>
    <s v="BDM-03174-485"/>
    <x v="533"/>
    <s v="29581-13303-VB"/>
    <s v="R-L-0.5"/>
    <n v="4"/>
    <x v="732"/>
    <s v="wcalderom3@stumbleupon.com"/>
    <x v="0"/>
    <s v="Rob"/>
    <s v="L"/>
    <x v="1"/>
    <n v="7.169999999999999"/>
    <n v="28.679999999999996"/>
    <x v="0"/>
    <x v="1"/>
  </r>
  <r>
    <s v="UJV-32333-364"/>
    <x v="589"/>
    <s v="86110-83695-YS"/>
    <s v="L-L-0.5"/>
    <n v="1"/>
    <x v="733"/>
    <s v=""/>
    <x v="0"/>
    <s v="Lib"/>
    <s v="L"/>
    <x v="1"/>
    <n v="9.51"/>
    <n v="9.51"/>
    <x v="3"/>
    <x v="1"/>
  </r>
  <r>
    <s v="FLI-11493-954"/>
    <x v="590"/>
    <s v="80454-42225-FT"/>
    <s v="A-L-0.5"/>
    <n v="4"/>
    <x v="734"/>
    <s v="jkennicottm5@yahoo.co.jp"/>
    <x v="0"/>
    <s v="Ara"/>
    <s v="L"/>
    <x v="1"/>
    <n v="7.77"/>
    <n v="31.08"/>
    <x v="2"/>
    <x v="1"/>
  </r>
  <r>
    <s v="IWL-13117-537"/>
    <x v="457"/>
    <s v="29129-60664-KO"/>
    <s v="R-D-0.2"/>
    <n v="3"/>
    <x v="735"/>
    <s v="gruggenm6@nymag.com"/>
    <x v="0"/>
    <s v="Rob"/>
    <s v="D"/>
    <x v="3"/>
    <n v="2.6849999999999996"/>
    <n v="8.0549999999999997"/>
    <x v="0"/>
    <x v="2"/>
  </r>
  <r>
    <s v="OAM-76916-748"/>
    <x v="591"/>
    <s v="63025-62939-AN"/>
    <s v="E-D-1"/>
    <n v="3"/>
    <x v="736"/>
    <s v=""/>
    <x v="0"/>
    <s v="Exc"/>
    <s v="D"/>
    <x v="0"/>
    <n v="12.15"/>
    <n v="36.450000000000003"/>
    <x v="1"/>
    <x v="2"/>
  </r>
  <r>
    <s v="UMB-11223-710"/>
    <x v="592"/>
    <s v="49012-12987-QT"/>
    <s v="R-D-0.2"/>
    <n v="6"/>
    <x v="737"/>
    <s v="mfrightm8@harvard.edu"/>
    <x v="1"/>
    <s v="Rob"/>
    <s v="D"/>
    <x v="3"/>
    <n v="2.6849999999999996"/>
    <n v="16.11"/>
    <x v="0"/>
    <x v="2"/>
  </r>
  <r>
    <s v="LXR-09892-726"/>
    <x v="402"/>
    <s v="50924-94200-SQ"/>
    <s v="R-D-2.5"/>
    <n v="2"/>
    <x v="738"/>
    <s v="btartem9@aol.com"/>
    <x v="0"/>
    <s v="Rob"/>
    <s v="D"/>
    <x v="2"/>
    <n v="20.584999999999997"/>
    <n v="41.169999999999995"/>
    <x v="0"/>
    <x v="2"/>
  </r>
  <r>
    <s v="QXX-89943-393"/>
    <x v="593"/>
    <s v="15673-18812-IU"/>
    <s v="R-D-0.2"/>
    <n v="4"/>
    <x v="739"/>
    <s v="ckrzysztofiakma@skyrock.com"/>
    <x v="0"/>
    <s v="Rob"/>
    <s v="D"/>
    <x v="3"/>
    <n v="2.6849999999999996"/>
    <n v="10.739999999999998"/>
    <x v="0"/>
    <x v="2"/>
  </r>
  <r>
    <s v="WVS-57822-366"/>
    <x v="594"/>
    <s v="52151-75971-YY"/>
    <s v="E-M-2.5"/>
    <n v="4"/>
    <x v="740"/>
    <s v="dpenquetmb@diigo.com"/>
    <x v="0"/>
    <s v="Exc"/>
    <s v="M"/>
    <x v="2"/>
    <n v="31.624999999999996"/>
    <n v="126.49999999999999"/>
    <x v="1"/>
    <x v="0"/>
  </r>
  <r>
    <s v="CLJ-23403-689"/>
    <x v="77"/>
    <s v="19413-02045-CG"/>
    <s v="R-L-1"/>
    <n v="2"/>
    <x v="741"/>
    <s v=""/>
    <x v="2"/>
    <s v="Rob"/>
    <s v="L"/>
    <x v="0"/>
    <n v="11.95"/>
    <n v="23.9"/>
    <x v="0"/>
    <x v="1"/>
  </r>
  <r>
    <s v="XNU-83276-288"/>
    <x v="595"/>
    <s v="98185-92775-KT"/>
    <s v="R-M-0.5"/>
    <n v="1"/>
    <x v="742"/>
    <s v=""/>
    <x v="0"/>
    <s v="Rob"/>
    <s v="M"/>
    <x v="1"/>
    <n v="5.97"/>
    <n v="5.97"/>
    <x v="0"/>
    <x v="0"/>
  </r>
  <r>
    <s v="YOG-94666-679"/>
    <x v="596"/>
    <s v="86991-53901-AT"/>
    <s v="L-D-0.2"/>
    <n v="2"/>
    <x v="743"/>
    <s v=""/>
    <x v="2"/>
    <s v="Lib"/>
    <s v="D"/>
    <x v="3"/>
    <n v="3.8849999999999998"/>
    <n v="7.77"/>
    <x v="3"/>
    <x v="2"/>
  </r>
  <r>
    <s v="KHG-33953-115"/>
    <x v="514"/>
    <s v="78226-97287-JI"/>
    <s v="L-D-0.5"/>
    <n v="3"/>
    <x v="744"/>
    <s v="kferrettimf@huffingtonpost.com"/>
    <x v="1"/>
    <s v="Lib"/>
    <s v="D"/>
    <x v="1"/>
    <n v="7.77"/>
    <n v="23.31"/>
    <x v="3"/>
    <x v="2"/>
  </r>
  <r>
    <s v="MHD-95615-696"/>
    <x v="54"/>
    <s v="27930-59250-JT"/>
    <s v="R-L-2.5"/>
    <n v="5"/>
    <x v="745"/>
    <s v=""/>
    <x v="0"/>
    <s v="Rob"/>
    <s v="L"/>
    <x v="2"/>
    <n v="27.484999999999996"/>
    <n v="137.42499999999998"/>
    <x v="0"/>
    <x v="1"/>
  </r>
  <r>
    <s v="HBH-64794-080"/>
    <x v="597"/>
    <s v="40560-18556-YE"/>
    <s v="R-D-0.2"/>
    <n v="3"/>
    <x v="746"/>
    <s v=""/>
    <x v="0"/>
    <s v="Rob"/>
    <s v="D"/>
    <x v="3"/>
    <n v="2.6849999999999996"/>
    <n v="8.0549999999999997"/>
    <x v="0"/>
    <x v="2"/>
  </r>
  <r>
    <s v="CNJ-56058-223"/>
    <x v="105"/>
    <s v="40780-22081-LX"/>
    <s v="L-L-0.5"/>
    <n v="3"/>
    <x v="747"/>
    <s v="abalsdonemi@toplist.cz"/>
    <x v="0"/>
    <s v="Lib"/>
    <s v="L"/>
    <x v="1"/>
    <n v="9.51"/>
    <n v="28.53"/>
    <x v="3"/>
    <x v="1"/>
  </r>
  <r>
    <s v="KHO-27106-786"/>
    <x v="210"/>
    <s v="01603-43789-TN"/>
    <s v="A-M-1"/>
    <n v="6"/>
    <x v="748"/>
    <s v="bromeramj@list-manage.com"/>
    <x v="1"/>
    <s v="Ara"/>
    <s v="M"/>
    <x v="0"/>
    <n v="11.25"/>
    <n v="67.5"/>
    <x v="2"/>
    <x v="0"/>
  </r>
  <r>
    <s v="KHO-27106-786"/>
    <x v="210"/>
    <s v="01603-43789-TN"/>
    <s v="L-D-2.5"/>
    <n v="6"/>
    <x v="748"/>
    <s v="bromeramj@list-manage.com"/>
    <x v="1"/>
    <s v="Lib"/>
    <s v="D"/>
    <x v="2"/>
    <n v="29.784999999999997"/>
    <n v="178.70999999999998"/>
    <x v="3"/>
    <x v="2"/>
  </r>
  <r>
    <s v="YAC-50329-982"/>
    <x v="598"/>
    <s v="75419-92838-TI"/>
    <s v="E-M-2.5"/>
    <n v="1"/>
    <x v="749"/>
    <s v="cbrydeml@tuttocitta.it"/>
    <x v="0"/>
    <s v="Exc"/>
    <s v="M"/>
    <x v="2"/>
    <n v="31.624999999999996"/>
    <n v="31.624999999999996"/>
    <x v="1"/>
    <x v="0"/>
  </r>
  <r>
    <s v="VVL-95291-039"/>
    <x v="360"/>
    <s v="96516-97464-MF"/>
    <s v="E-L-0.2"/>
    <n v="2"/>
    <x v="750"/>
    <s v="senefermm@blog.com"/>
    <x v="0"/>
    <s v="Exc"/>
    <s v="L"/>
    <x v="3"/>
    <n v="4.4550000000000001"/>
    <n v="8.91"/>
    <x v="1"/>
    <x v="1"/>
  </r>
  <r>
    <s v="VUT-20974-364"/>
    <x v="62"/>
    <s v="90285-56295-PO"/>
    <s v="R-M-0.5"/>
    <n v="6"/>
    <x v="751"/>
    <s v="lhaggerstonemn@independent.co.uk"/>
    <x v="0"/>
    <s v="Rob"/>
    <s v="M"/>
    <x v="1"/>
    <n v="5.97"/>
    <n v="35.82"/>
    <x v="0"/>
    <x v="0"/>
  </r>
  <r>
    <s v="SFC-34054-213"/>
    <x v="599"/>
    <s v="08100-71102-HQ"/>
    <s v="L-L-0.5"/>
    <n v="4"/>
    <x v="752"/>
    <s v="mgundrymo@omniture.com"/>
    <x v="1"/>
    <s v="Lib"/>
    <s v="L"/>
    <x v="1"/>
    <n v="9.51"/>
    <n v="38.04"/>
    <x v="3"/>
    <x v="1"/>
  </r>
  <r>
    <s v="UDS-04807-593"/>
    <x v="600"/>
    <s v="84074-28110-OV"/>
    <s v="L-D-0.5"/>
    <n v="2"/>
    <x v="753"/>
    <s v="bwellanmp@cafepress.com"/>
    <x v="0"/>
    <s v="Lib"/>
    <s v="D"/>
    <x v="1"/>
    <n v="7.77"/>
    <n v="15.54"/>
    <x v="3"/>
    <x v="2"/>
  </r>
  <r>
    <s v="FWE-98471-488"/>
    <x v="601"/>
    <s v="27930-59250-JT"/>
    <s v="L-L-1"/>
    <n v="5"/>
    <x v="745"/>
    <s v=""/>
    <x v="0"/>
    <s v="Lib"/>
    <s v="L"/>
    <x v="0"/>
    <n v="15.85"/>
    <n v="79.25"/>
    <x v="3"/>
    <x v="1"/>
  </r>
  <r>
    <s v="RAU-17060-674"/>
    <x v="602"/>
    <s v="12747-63766-EU"/>
    <s v="L-L-0.2"/>
    <n v="1"/>
    <x v="754"/>
    <s v="catchesonmr@xinhuanet.com"/>
    <x v="0"/>
    <s v="Lib"/>
    <s v="L"/>
    <x v="3"/>
    <n v="4.7549999999999999"/>
    <n v="4.7549999999999999"/>
    <x v="3"/>
    <x v="1"/>
  </r>
  <r>
    <s v="AOL-13866-711"/>
    <x v="603"/>
    <s v="83490-88357-LJ"/>
    <s v="E-M-1"/>
    <n v="4"/>
    <x v="755"/>
    <s v="estentonms@google.it"/>
    <x v="0"/>
    <s v="Exc"/>
    <s v="M"/>
    <x v="0"/>
    <n v="13.75"/>
    <n v="55"/>
    <x v="1"/>
    <x v="0"/>
  </r>
  <r>
    <s v="NOA-79645-377"/>
    <x v="604"/>
    <s v="53729-30320-XZ"/>
    <s v="R-D-0.5"/>
    <n v="5"/>
    <x v="756"/>
    <s v="etrippmt@wp.com"/>
    <x v="0"/>
    <s v="Rob"/>
    <s v="D"/>
    <x v="1"/>
    <n v="5.3699999999999992"/>
    <n v="26.849999999999994"/>
    <x v="0"/>
    <x v="2"/>
  </r>
  <r>
    <s v="KMS-49214-806"/>
    <x v="605"/>
    <s v="50384-52703-LA"/>
    <s v="E-L-2.5"/>
    <n v="4"/>
    <x v="757"/>
    <s v="lmacmanusmu@imdb.com"/>
    <x v="0"/>
    <s v="Exc"/>
    <s v="L"/>
    <x v="2"/>
    <n v="34.154999999999994"/>
    <n v="136.61999999999998"/>
    <x v="1"/>
    <x v="1"/>
  </r>
  <r>
    <s v="ABK-08091-531"/>
    <x v="606"/>
    <s v="53864-36201-FG"/>
    <s v="L-L-1"/>
    <n v="3"/>
    <x v="758"/>
    <s v="tbenediktovichmv@ebay.com"/>
    <x v="0"/>
    <s v="Lib"/>
    <s v="L"/>
    <x v="0"/>
    <n v="15.85"/>
    <n v="47.55"/>
    <x v="3"/>
    <x v="1"/>
  </r>
  <r>
    <s v="GPT-67705-953"/>
    <x v="446"/>
    <s v="70631-33225-MZ"/>
    <s v="A-M-0.2"/>
    <n v="5"/>
    <x v="759"/>
    <s v="cbournermw@chronoengine.com"/>
    <x v="0"/>
    <s v="Ara"/>
    <s v="M"/>
    <x v="3"/>
    <n v="3.375"/>
    <n v="16.875"/>
    <x v="2"/>
    <x v="0"/>
  </r>
  <r>
    <s v="JNA-21450-177"/>
    <x v="18"/>
    <s v="54798-14109-HC"/>
    <s v="A-D-1"/>
    <n v="3"/>
    <x v="760"/>
    <s v="oskermen3@hatena.ne.jp"/>
    <x v="0"/>
    <s v="Ara"/>
    <s v="D"/>
    <x v="0"/>
    <n v="9.9499999999999993"/>
    <n v="29.849999999999998"/>
    <x v="2"/>
    <x v="2"/>
  </r>
  <r>
    <s v="MPQ-23421-608"/>
    <x v="180"/>
    <s v="08023-52962-ET"/>
    <s v="E-M-0.5"/>
    <n v="5"/>
    <x v="761"/>
    <s v="kheddanmy@icq.com"/>
    <x v="0"/>
    <s v="Exc"/>
    <s v="M"/>
    <x v="1"/>
    <n v="8.25"/>
    <n v="41.25"/>
    <x v="1"/>
    <x v="0"/>
  </r>
  <r>
    <s v="NLI-63891-565"/>
    <x v="580"/>
    <s v="41899-00283-VK"/>
    <s v="E-M-0.2"/>
    <n v="5"/>
    <x v="762"/>
    <s v="ichartersmz@abc.net.au"/>
    <x v="0"/>
    <s v="Exc"/>
    <s v="M"/>
    <x v="3"/>
    <n v="4.125"/>
    <n v="20.625"/>
    <x v="1"/>
    <x v="0"/>
  </r>
  <r>
    <s v="HHF-36647-854"/>
    <x v="453"/>
    <s v="39011-18412-GR"/>
    <s v="A-D-2.5"/>
    <n v="6"/>
    <x v="763"/>
    <s v="aroubertn0@tmall.com"/>
    <x v="0"/>
    <s v="Ara"/>
    <s v="D"/>
    <x v="2"/>
    <n v="22.884999999999998"/>
    <n v="137.31"/>
    <x v="2"/>
    <x v="2"/>
  </r>
  <r>
    <s v="SBN-16537-046"/>
    <x v="259"/>
    <s v="60255-12579-PZ"/>
    <s v="A-D-0.2"/>
    <n v="1"/>
    <x v="764"/>
    <s v="hmairsn1@so-net.ne.jp"/>
    <x v="0"/>
    <s v="Ara"/>
    <s v="D"/>
    <x v="3"/>
    <n v="2.9849999999999999"/>
    <n v="2.9849999999999999"/>
    <x v="2"/>
    <x v="2"/>
  </r>
  <r>
    <s v="XZD-44484-632"/>
    <x v="607"/>
    <s v="80541-38332-BP"/>
    <s v="E-M-1"/>
    <n v="2"/>
    <x v="765"/>
    <s v="hrainforthn2@blog.com"/>
    <x v="0"/>
    <s v="Exc"/>
    <s v="M"/>
    <x v="0"/>
    <n v="13.75"/>
    <n v="27.5"/>
    <x v="1"/>
    <x v="0"/>
  </r>
  <r>
    <s v="XZD-44484-632"/>
    <x v="607"/>
    <s v="80541-38332-BP"/>
    <s v="A-D-0.2"/>
    <n v="2"/>
    <x v="765"/>
    <s v="hrainforthn2@blog.com"/>
    <x v="0"/>
    <s v="Ara"/>
    <s v="D"/>
    <x v="3"/>
    <n v="2.9849999999999999"/>
    <n v="5.97"/>
    <x v="2"/>
    <x v="2"/>
  </r>
  <r>
    <s v="IKQ-39946-768"/>
    <x v="385"/>
    <s v="72778-50968-UQ"/>
    <s v="R-M-1"/>
    <n v="6"/>
    <x v="766"/>
    <s v="ijespern4@theglobeandmail.com"/>
    <x v="0"/>
    <s v="Rob"/>
    <s v="M"/>
    <x v="0"/>
    <n v="9.9499999999999993"/>
    <n v="59.699999999999996"/>
    <x v="0"/>
    <x v="0"/>
  </r>
  <r>
    <s v="KMB-95211-174"/>
    <x v="608"/>
    <s v="23941-30203-MO"/>
    <s v="R-D-2.5"/>
    <n v="4"/>
    <x v="767"/>
    <s v="ldwerryhousen5@gravatar.com"/>
    <x v="0"/>
    <s v="Rob"/>
    <s v="D"/>
    <x v="2"/>
    <n v="20.584999999999997"/>
    <n v="82.339999999999989"/>
    <x v="0"/>
    <x v="2"/>
  </r>
  <r>
    <s v="QWY-99467-368"/>
    <x v="609"/>
    <s v="96434-50068-DZ"/>
    <s v="A-D-2.5"/>
    <n v="1"/>
    <x v="768"/>
    <s v="nbroomern6@examiner.com"/>
    <x v="0"/>
    <s v="Ara"/>
    <s v="D"/>
    <x v="2"/>
    <n v="22.884999999999998"/>
    <n v="22.884999999999998"/>
    <x v="2"/>
    <x v="2"/>
  </r>
  <r>
    <s v="SRG-76791-614"/>
    <x v="147"/>
    <s v="11729-74102-XB"/>
    <s v="E-L-0.5"/>
    <n v="1"/>
    <x v="769"/>
    <s v="kthoumassonn7@bloglovin.com"/>
    <x v="0"/>
    <s v="Exc"/>
    <s v="L"/>
    <x v="1"/>
    <n v="8.91"/>
    <n v="8.91"/>
    <x v="1"/>
    <x v="1"/>
  </r>
  <r>
    <s v="VSN-94485-621"/>
    <x v="172"/>
    <s v="88116-12604-TE"/>
    <s v="A-D-0.2"/>
    <n v="4"/>
    <x v="770"/>
    <s v="fhabberghamn8@discovery.com"/>
    <x v="0"/>
    <s v="Ara"/>
    <s v="D"/>
    <x v="3"/>
    <n v="2.9849999999999999"/>
    <n v="11.94"/>
    <x v="2"/>
    <x v="2"/>
  </r>
  <r>
    <s v="UFZ-24348-219"/>
    <x v="610"/>
    <s v="27930-59250-JT"/>
    <s v="L-M-2.5"/>
    <n v="3"/>
    <x v="745"/>
    <s v=""/>
    <x v="0"/>
    <s v="Lib"/>
    <s v="M"/>
    <x v="2"/>
    <n v="33.464999999999996"/>
    <n v="100.39499999999998"/>
    <x v="3"/>
    <x v="0"/>
  </r>
  <r>
    <s v="UKS-93055-397"/>
    <x v="611"/>
    <s v="13082-41034-PD"/>
    <s v="A-D-2.5"/>
    <n v="5"/>
    <x v="771"/>
    <s v="ravrashinna@tamu.edu"/>
    <x v="0"/>
    <s v="Ara"/>
    <s v="D"/>
    <x v="2"/>
    <n v="22.884999999999998"/>
    <n v="114.42499999999998"/>
    <x v="2"/>
    <x v="2"/>
  </r>
  <r>
    <s v="AVH-56062-335"/>
    <x v="612"/>
    <s v="18082-74419-QH"/>
    <s v="E-M-0.5"/>
    <n v="5"/>
    <x v="772"/>
    <s v="mdoidgenb@etsy.com"/>
    <x v="0"/>
    <s v="Exc"/>
    <s v="M"/>
    <x v="1"/>
    <n v="8.25"/>
    <n v="41.25"/>
    <x v="1"/>
    <x v="0"/>
  </r>
  <r>
    <s v="HGE-19842-613"/>
    <x v="613"/>
    <s v="49401-45041-ZU"/>
    <s v="R-L-0.5"/>
    <n v="4"/>
    <x v="773"/>
    <s v="jedinboronc@reverbnation.com"/>
    <x v="0"/>
    <s v="Rob"/>
    <s v="L"/>
    <x v="1"/>
    <n v="7.169999999999999"/>
    <n v="28.679999999999996"/>
    <x v="0"/>
    <x v="1"/>
  </r>
  <r>
    <s v="WBA-85905-175"/>
    <x v="611"/>
    <s v="41252-45992-VS"/>
    <s v="L-M-0.2"/>
    <n v="1"/>
    <x v="774"/>
    <s v="ttewelsonnd@cdbaby.com"/>
    <x v="0"/>
    <s v="Lib"/>
    <s v="M"/>
    <x v="3"/>
    <n v="4.3650000000000002"/>
    <n v="4.3650000000000002"/>
    <x v="3"/>
    <x v="0"/>
  </r>
  <r>
    <s v="DZI-35365-596"/>
    <x v="493"/>
    <s v="54798-14109-HC"/>
    <s v="E-M-0.2"/>
    <n v="2"/>
    <x v="760"/>
    <s v="oskermen3@hatena.ne.jp"/>
    <x v="0"/>
    <s v="Exc"/>
    <s v="M"/>
    <x v="3"/>
    <n v="4.125"/>
    <n v="8.25"/>
    <x v="1"/>
    <x v="0"/>
  </r>
  <r>
    <s v="XIR-88982-743"/>
    <x v="614"/>
    <s v="00852-54571-WP"/>
    <s v="E-M-0.2"/>
    <n v="2"/>
    <x v="775"/>
    <s v="ddrewittnf@mapquest.com"/>
    <x v="0"/>
    <s v="Exc"/>
    <s v="M"/>
    <x v="3"/>
    <n v="4.125"/>
    <n v="8.25"/>
    <x v="1"/>
    <x v="0"/>
  </r>
  <r>
    <s v="VUC-72395-865"/>
    <x v="151"/>
    <s v="13321-57602-GK"/>
    <s v="A-D-0.5"/>
    <n v="6"/>
    <x v="776"/>
    <s v="agladhillng@stanford.edu"/>
    <x v="0"/>
    <s v="Ara"/>
    <s v="D"/>
    <x v="1"/>
    <n v="5.97"/>
    <n v="35.82"/>
    <x v="2"/>
    <x v="2"/>
  </r>
  <r>
    <s v="BQJ-44755-910"/>
    <x v="489"/>
    <s v="75006-89922-VW"/>
    <s v="E-D-2.5"/>
    <n v="6"/>
    <x v="777"/>
    <s v="mlorineznh@whitehouse.gov"/>
    <x v="0"/>
    <s v="Exc"/>
    <s v="D"/>
    <x v="2"/>
    <n v="27.945"/>
    <n v="167.67000000000002"/>
    <x v="1"/>
    <x v="2"/>
  </r>
  <r>
    <s v="JKC-64636-831"/>
    <x v="615"/>
    <s v="52098-80103-FD"/>
    <s v="A-M-2.5"/>
    <n v="2"/>
    <x v="778"/>
    <s v=""/>
    <x v="0"/>
    <s v="Ara"/>
    <s v="M"/>
    <x v="2"/>
    <n v="25.874999999999996"/>
    <n v="51.749999999999993"/>
    <x v="2"/>
    <x v="0"/>
  </r>
  <r>
    <s v="ZKI-78561-066"/>
    <x v="616"/>
    <s v="60121-12432-VU"/>
    <s v="A-D-0.2"/>
    <n v="3"/>
    <x v="779"/>
    <s v="mvannj@wikipedia.org"/>
    <x v="0"/>
    <s v="Ara"/>
    <s v="D"/>
    <x v="3"/>
    <n v="2.9849999999999999"/>
    <n v="8.9550000000000001"/>
    <x v="2"/>
    <x v="2"/>
  </r>
  <r>
    <s v="IMP-12563-728"/>
    <x v="578"/>
    <s v="68346-14810-UA"/>
    <s v="E-L-0.5"/>
    <n v="6"/>
    <x v="780"/>
    <s v=""/>
    <x v="0"/>
    <s v="Exc"/>
    <s v="L"/>
    <x v="1"/>
    <n v="8.91"/>
    <n v="53.46"/>
    <x v="1"/>
    <x v="1"/>
  </r>
  <r>
    <s v="MZL-81126-390"/>
    <x v="617"/>
    <s v="48464-99723-HK"/>
    <s v="A-L-0.2"/>
    <n v="6"/>
    <x v="781"/>
    <s v="jethelstonnl@creativecommons.org"/>
    <x v="0"/>
    <s v="Ara"/>
    <s v="L"/>
    <x v="3"/>
    <n v="3.8849999999999998"/>
    <n v="23.31"/>
    <x v="2"/>
    <x v="1"/>
  </r>
  <r>
    <s v="MZL-81126-390"/>
    <x v="617"/>
    <s v="48464-99723-HK"/>
    <s v="A-M-0.2"/>
    <n v="2"/>
    <x v="781"/>
    <s v="jethelstonnl@creativecommons.org"/>
    <x v="0"/>
    <s v="Ara"/>
    <s v="M"/>
    <x v="3"/>
    <n v="3.375"/>
    <n v="6.75"/>
    <x v="2"/>
    <x v="0"/>
  </r>
  <r>
    <s v="TVF-57766-608"/>
    <x v="155"/>
    <s v="88420-46464-XE"/>
    <s v="L-D-0.5"/>
    <n v="1"/>
    <x v="782"/>
    <s v="peberznn@woothemes.com"/>
    <x v="0"/>
    <s v="Lib"/>
    <s v="D"/>
    <x v="1"/>
    <n v="7.77"/>
    <n v="7.77"/>
    <x v="3"/>
    <x v="2"/>
  </r>
  <r>
    <s v="RUX-37995-892"/>
    <x v="461"/>
    <s v="37762-09530-MP"/>
    <s v="L-D-2.5"/>
    <n v="4"/>
    <x v="783"/>
    <s v="bgaishno@altervista.org"/>
    <x v="0"/>
    <s v="Lib"/>
    <s v="D"/>
    <x v="2"/>
    <n v="29.784999999999997"/>
    <n v="119.13999999999999"/>
    <x v="3"/>
    <x v="2"/>
  </r>
  <r>
    <s v="AVK-76526-953"/>
    <x v="87"/>
    <s v="47268-50127-XY"/>
    <s v="A-D-1"/>
    <n v="2"/>
    <x v="784"/>
    <s v="ldantonnp@miitbeian.gov.cn"/>
    <x v="0"/>
    <s v="Ara"/>
    <s v="D"/>
    <x v="0"/>
    <n v="9.9499999999999993"/>
    <n v="19.899999999999999"/>
    <x v="2"/>
    <x v="2"/>
  </r>
  <r>
    <s v="RIU-02231-623"/>
    <x v="618"/>
    <s v="25544-84179-QC"/>
    <s v="R-L-0.5"/>
    <n v="5"/>
    <x v="785"/>
    <s v="smorrallnq@answers.com"/>
    <x v="0"/>
    <s v="Rob"/>
    <s v="L"/>
    <x v="1"/>
    <n v="7.169999999999999"/>
    <n v="35.849999999999994"/>
    <x v="0"/>
    <x v="1"/>
  </r>
  <r>
    <s v="WFK-99317-827"/>
    <x v="619"/>
    <s v="32058-76765-ZL"/>
    <s v="L-D-2.5"/>
    <n v="3"/>
    <x v="786"/>
    <s v="dcrownshawnr@photobucket.com"/>
    <x v="0"/>
    <s v="Lib"/>
    <s v="D"/>
    <x v="2"/>
    <n v="29.784999999999997"/>
    <n v="89.35499999999999"/>
    <x v="3"/>
    <x v="2"/>
  </r>
  <r>
    <s v="SFD-00372-284"/>
    <x v="440"/>
    <s v="54798-14109-HC"/>
    <s v="L-M-0.2"/>
    <n v="2"/>
    <x v="760"/>
    <s v="oskermen3@hatena.ne.jp"/>
    <x v="0"/>
    <s v="Lib"/>
    <s v="M"/>
    <x v="3"/>
    <n v="4.3650000000000002"/>
    <n v="8.73"/>
    <x v="3"/>
    <x v="0"/>
  </r>
  <r>
    <s v="SXC-62166-515"/>
    <x v="489"/>
    <s v="69171-65646-UC"/>
    <s v="R-L-2.5"/>
    <n v="5"/>
    <x v="787"/>
    <s v="jreddochnt@sun.com"/>
    <x v="0"/>
    <s v="Rob"/>
    <s v="L"/>
    <x v="2"/>
    <n v="27.484999999999996"/>
    <n v="137.42499999999998"/>
    <x v="0"/>
    <x v="1"/>
  </r>
  <r>
    <s v="YIE-87008-621"/>
    <x v="620"/>
    <s v="22503-52799-MI"/>
    <s v="L-M-0.5"/>
    <n v="4"/>
    <x v="788"/>
    <s v="stitleynu@whitehouse.gov"/>
    <x v="0"/>
    <s v="Lib"/>
    <s v="M"/>
    <x v="1"/>
    <n v="8.73"/>
    <n v="34.92"/>
    <x v="3"/>
    <x v="0"/>
  </r>
  <r>
    <s v="HRM-94548-288"/>
    <x v="621"/>
    <s v="08934-65581-ZI"/>
    <s v="A-L-2.5"/>
    <n v="6"/>
    <x v="789"/>
    <s v="rsimaonv@simplemachines.org"/>
    <x v="0"/>
    <s v="Ara"/>
    <s v="L"/>
    <x v="2"/>
    <n v="29.784999999999997"/>
    <n v="178.70999999999998"/>
    <x v="2"/>
    <x v="1"/>
  </r>
  <r>
    <s v="UJG-34731-295"/>
    <x v="374"/>
    <s v="15764-22559-ZT"/>
    <s v="A-M-2.5"/>
    <n v="1"/>
    <x v="790"/>
    <s v=""/>
    <x v="0"/>
    <s v="Ara"/>
    <s v="M"/>
    <x v="2"/>
    <n v="25.874999999999996"/>
    <n v="25.874999999999996"/>
    <x v="2"/>
    <x v="0"/>
  </r>
  <r>
    <s v="TWD-70988-853"/>
    <x v="345"/>
    <s v="87519-68847-ZG"/>
    <s v="L-D-1"/>
    <n v="6"/>
    <x v="791"/>
    <s v="nchisholmnx@example.com"/>
    <x v="0"/>
    <s v="Lib"/>
    <s v="D"/>
    <x v="0"/>
    <n v="12.95"/>
    <n v="77.699999999999989"/>
    <x v="3"/>
    <x v="2"/>
  </r>
  <r>
    <s v="CIX-22904-641"/>
    <x v="622"/>
    <s v="78012-56878-UB"/>
    <s v="R-M-1"/>
    <n v="1"/>
    <x v="792"/>
    <s v="goatsny@live.com"/>
    <x v="0"/>
    <s v="Rob"/>
    <s v="M"/>
    <x v="0"/>
    <n v="9.9499999999999993"/>
    <n v="9.9499999999999993"/>
    <x v="0"/>
    <x v="0"/>
  </r>
  <r>
    <s v="DLV-65840-759"/>
    <x v="623"/>
    <s v="77192-72145-RG"/>
    <s v="L-M-1"/>
    <n v="2"/>
    <x v="793"/>
    <s v="mbirkinnz@java.com"/>
    <x v="0"/>
    <s v="Lib"/>
    <s v="M"/>
    <x v="0"/>
    <n v="14.55"/>
    <n v="29.1"/>
    <x v="3"/>
    <x v="0"/>
  </r>
  <r>
    <s v="RXN-55491-201"/>
    <x v="354"/>
    <s v="86071-79238-CX"/>
    <s v="R-L-0.2"/>
    <n v="6"/>
    <x v="794"/>
    <s v="rpysono0@constantcontact.com"/>
    <x v="1"/>
    <s v="Rob"/>
    <s v="L"/>
    <x v="3"/>
    <n v="3.5849999999999995"/>
    <n v="21.509999999999998"/>
    <x v="0"/>
    <x v="1"/>
  </r>
  <r>
    <s v="UHK-63283-868"/>
    <x v="624"/>
    <s v="16809-16936-WF"/>
    <s v="A-M-0.5"/>
    <n v="1"/>
    <x v="795"/>
    <s v="mmacconnechieo9@reuters.com"/>
    <x v="0"/>
    <s v="Ara"/>
    <s v="M"/>
    <x v="1"/>
    <n v="6.75"/>
    <n v="6.75"/>
    <x v="2"/>
    <x v="0"/>
  </r>
  <r>
    <s v="PJC-31401-893"/>
    <x v="561"/>
    <s v="11212-69985-ZJ"/>
    <s v="A-D-0.5"/>
    <n v="3"/>
    <x v="796"/>
    <s v="rtreachero2@usa.gov"/>
    <x v="1"/>
    <s v="Ara"/>
    <s v="D"/>
    <x v="1"/>
    <n v="5.97"/>
    <n v="17.91"/>
    <x v="2"/>
    <x v="2"/>
  </r>
  <r>
    <s v="HHO-79903-185"/>
    <x v="42"/>
    <s v="53893-01719-CL"/>
    <s v="A-L-2.5"/>
    <n v="1"/>
    <x v="797"/>
    <s v="bfattorinio3@quantcast.com"/>
    <x v="1"/>
    <s v="Ara"/>
    <s v="L"/>
    <x v="2"/>
    <n v="29.784999999999997"/>
    <n v="29.784999999999997"/>
    <x v="2"/>
    <x v="1"/>
  </r>
  <r>
    <s v="YWM-07310-594"/>
    <x v="267"/>
    <s v="66028-99867-WJ"/>
    <s v="E-M-0.5"/>
    <n v="5"/>
    <x v="798"/>
    <s v="mpalleskeo4@nyu.edu"/>
    <x v="0"/>
    <s v="Exc"/>
    <s v="M"/>
    <x v="1"/>
    <n v="8.25"/>
    <n v="41.25"/>
    <x v="1"/>
    <x v="0"/>
  </r>
  <r>
    <s v="FHD-94983-982"/>
    <x v="625"/>
    <s v="62839-56723-CH"/>
    <s v="R-M-0.5"/>
    <n v="3"/>
    <x v="799"/>
    <s v=""/>
    <x v="0"/>
    <s v="Rob"/>
    <s v="M"/>
    <x v="1"/>
    <n v="5.97"/>
    <n v="17.91"/>
    <x v="0"/>
    <x v="0"/>
  </r>
  <r>
    <s v="WQK-10857-119"/>
    <x v="616"/>
    <s v="96849-52854-CR"/>
    <s v="E-D-0.5"/>
    <n v="1"/>
    <x v="800"/>
    <s v="fantcliffeo6@amazon.co.jp"/>
    <x v="1"/>
    <s v="Exc"/>
    <s v="D"/>
    <x v="1"/>
    <n v="7.29"/>
    <n v="7.29"/>
    <x v="1"/>
    <x v="2"/>
  </r>
  <r>
    <s v="DXA-50313-073"/>
    <x v="626"/>
    <s v="19755-55847-VW"/>
    <s v="E-L-1"/>
    <n v="2"/>
    <x v="801"/>
    <s v="pmatignono7@harvard.edu"/>
    <x v="2"/>
    <s v="Exc"/>
    <s v="L"/>
    <x v="0"/>
    <n v="14.85"/>
    <n v="29.7"/>
    <x v="1"/>
    <x v="1"/>
  </r>
  <r>
    <s v="ONW-00560-570"/>
    <x v="52"/>
    <s v="32900-82606-BO"/>
    <s v="A-M-1"/>
    <n v="2"/>
    <x v="802"/>
    <s v="cweondo8@theglobeandmail.com"/>
    <x v="0"/>
    <s v="Ara"/>
    <s v="M"/>
    <x v="0"/>
    <n v="11.25"/>
    <n v="22.5"/>
    <x v="2"/>
    <x v="0"/>
  </r>
  <r>
    <s v="BRJ-19414-277"/>
    <x v="622"/>
    <s v="16809-16936-WF"/>
    <s v="R-M-0.2"/>
    <n v="4"/>
    <x v="795"/>
    <s v="mmacconnechieo9@reuters.com"/>
    <x v="0"/>
    <s v="Rob"/>
    <s v="M"/>
    <x v="3"/>
    <n v="2.9849999999999999"/>
    <n v="11.94"/>
    <x v="0"/>
    <x v="0"/>
  </r>
  <r>
    <s v="MIQ-16322-908"/>
    <x v="627"/>
    <s v="20118-28138-QD"/>
    <s v="A-L-1"/>
    <n v="2"/>
    <x v="803"/>
    <s v="jskentelberyoa@paypal.com"/>
    <x v="0"/>
    <s v="Ara"/>
    <s v="L"/>
    <x v="0"/>
    <n v="12.95"/>
    <n v="25.9"/>
    <x v="2"/>
    <x v="1"/>
  </r>
  <r>
    <s v="MVO-39328-830"/>
    <x v="628"/>
    <s v="84057-45461-AH"/>
    <s v="L-M-0.5"/>
    <n v="5"/>
    <x v="804"/>
    <s v="ocomberob@goo.gl"/>
    <x v="1"/>
    <s v="Lib"/>
    <s v="M"/>
    <x v="1"/>
    <n v="8.73"/>
    <n v="43.650000000000006"/>
    <x v="3"/>
    <x v="0"/>
  </r>
  <r>
    <s v="MVO-39328-830"/>
    <x v="628"/>
    <s v="84057-45461-AH"/>
    <s v="A-L-0.5"/>
    <n v="6"/>
    <x v="804"/>
    <s v="ocomberob@goo.gl"/>
    <x v="1"/>
    <s v="Ara"/>
    <s v="L"/>
    <x v="1"/>
    <n v="7.77"/>
    <n v="46.62"/>
    <x v="2"/>
    <x v="1"/>
  </r>
  <r>
    <s v="NTJ-88319-746"/>
    <x v="629"/>
    <s v="90882-88130-KQ"/>
    <s v="L-L-0.5"/>
    <n v="3"/>
    <x v="805"/>
    <s v="ztramelod@netlog.com"/>
    <x v="0"/>
    <s v="Lib"/>
    <s v="L"/>
    <x v="1"/>
    <n v="9.51"/>
    <n v="28.53"/>
    <x v="3"/>
    <x v="1"/>
  </r>
  <r>
    <s v="LCY-24377-948"/>
    <x v="630"/>
    <s v="21617-79890-DD"/>
    <s v="R-L-2.5"/>
    <n v="1"/>
    <x v="806"/>
    <s v=""/>
    <x v="0"/>
    <s v="Rob"/>
    <s v="L"/>
    <x v="2"/>
    <n v="27.484999999999996"/>
    <n v="27.484999999999996"/>
    <x v="0"/>
    <x v="1"/>
  </r>
  <r>
    <s v="FWD-85967-769"/>
    <x v="631"/>
    <s v="20256-54689-LO"/>
    <s v="E-D-0.2"/>
    <n v="3"/>
    <x v="807"/>
    <s v=""/>
    <x v="0"/>
    <s v="Exc"/>
    <s v="D"/>
    <x v="3"/>
    <n v="3.645"/>
    <n v="10.935"/>
    <x v="1"/>
    <x v="2"/>
  </r>
  <r>
    <s v="KTO-53793-109"/>
    <x v="229"/>
    <s v="17572-27091-AA"/>
    <s v="R-L-0.2"/>
    <n v="2"/>
    <x v="808"/>
    <s v="chatfullog@ebay.com"/>
    <x v="0"/>
    <s v="Rob"/>
    <s v="L"/>
    <x v="3"/>
    <n v="3.5849999999999995"/>
    <n v="7.169999999999999"/>
    <x v="0"/>
    <x v="1"/>
  </r>
  <r>
    <s v="OCK-89033-348"/>
    <x v="632"/>
    <s v="82300-88786-UE"/>
    <s v="A-L-0.2"/>
    <n v="6"/>
    <x v="809"/>
    <s v=""/>
    <x v="0"/>
    <s v="Ara"/>
    <s v="L"/>
    <x v="3"/>
    <n v="3.8849999999999998"/>
    <n v="23.31"/>
    <x v="2"/>
    <x v="1"/>
  </r>
  <r>
    <s v="GPZ-36017-366"/>
    <x v="633"/>
    <s v="65732-22589-OW"/>
    <s v="A-D-2.5"/>
    <n v="5"/>
    <x v="810"/>
    <s v="kmarrisonoq@dropbox.com"/>
    <x v="0"/>
    <s v="Ara"/>
    <s v="D"/>
    <x v="2"/>
    <n v="22.884999999999998"/>
    <n v="114.42499999999998"/>
    <x v="2"/>
    <x v="2"/>
  </r>
  <r>
    <s v="BZP-33213-637"/>
    <x v="95"/>
    <s v="77175-09826-SF"/>
    <s v="A-M-2.5"/>
    <n v="3"/>
    <x v="811"/>
    <s v="lagnolooj@pinterest.com"/>
    <x v="0"/>
    <s v="Ara"/>
    <s v="M"/>
    <x v="2"/>
    <n v="25.874999999999996"/>
    <n v="77.624999999999986"/>
    <x v="2"/>
    <x v="0"/>
  </r>
  <r>
    <s v="WFH-21507-708"/>
    <x v="521"/>
    <s v="07237-32539-NB"/>
    <s v="R-D-0.5"/>
    <n v="1"/>
    <x v="812"/>
    <s v="dkiddyok@fda.gov"/>
    <x v="0"/>
    <s v="Rob"/>
    <s v="D"/>
    <x v="1"/>
    <n v="5.3699999999999992"/>
    <n v="5.3699999999999992"/>
    <x v="0"/>
    <x v="2"/>
  </r>
  <r>
    <s v="HST-96923-073"/>
    <x v="76"/>
    <s v="54722-76431-EX"/>
    <s v="R-D-2.5"/>
    <n v="6"/>
    <x v="813"/>
    <s v="hpetroulisol@state.tx.us"/>
    <x v="1"/>
    <s v="Rob"/>
    <s v="D"/>
    <x v="2"/>
    <n v="20.584999999999997"/>
    <n v="123.50999999999999"/>
    <x v="0"/>
    <x v="2"/>
  </r>
  <r>
    <s v="ENN-79947-323"/>
    <x v="634"/>
    <s v="67847-82662-TE"/>
    <s v="L-M-0.5"/>
    <n v="2"/>
    <x v="814"/>
    <s v="mschollom@taobao.com"/>
    <x v="0"/>
    <s v="Lib"/>
    <s v="M"/>
    <x v="1"/>
    <n v="8.73"/>
    <n v="17.46"/>
    <x v="3"/>
    <x v="0"/>
  </r>
  <r>
    <s v="BHA-47429-889"/>
    <x v="635"/>
    <s v="51114-51191-EW"/>
    <s v="E-L-0.2"/>
    <n v="3"/>
    <x v="815"/>
    <s v="kfersonon@g.co"/>
    <x v="0"/>
    <s v="Exc"/>
    <s v="L"/>
    <x v="3"/>
    <n v="4.4550000000000001"/>
    <n v="13.365"/>
    <x v="1"/>
    <x v="1"/>
  </r>
  <r>
    <s v="SZY-63017-318"/>
    <x v="636"/>
    <s v="91809-58808-TV"/>
    <s v="A-L-0.2"/>
    <n v="2"/>
    <x v="816"/>
    <s v="bkellowayoo@omniture.com"/>
    <x v="0"/>
    <s v="Ara"/>
    <s v="L"/>
    <x v="3"/>
    <n v="3.8849999999999998"/>
    <n v="7.77"/>
    <x v="2"/>
    <x v="1"/>
  </r>
  <r>
    <s v="LCU-93317-340"/>
    <x v="637"/>
    <s v="84996-26826-DK"/>
    <s v="R-D-0.2"/>
    <n v="1"/>
    <x v="817"/>
    <s v="soliffeop@yellowbook.com"/>
    <x v="0"/>
    <s v="Rob"/>
    <s v="D"/>
    <x v="3"/>
    <n v="2.6849999999999996"/>
    <n v="2.6849999999999996"/>
    <x v="0"/>
    <x v="2"/>
  </r>
  <r>
    <s v="UOM-71431-481"/>
    <x v="182"/>
    <s v="65732-22589-OW"/>
    <s v="R-D-2.5"/>
    <n v="1"/>
    <x v="810"/>
    <s v="kmarrisonoq@dropbox.com"/>
    <x v="0"/>
    <s v="Rob"/>
    <s v="D"/>
    <x v="2"/>
    <n v="20.584999999999997"/>
    <n v="20.584999999999997"/>
    <x v="0"/>
    <x v="2"/>
  </r>
  <r>
    <s v="PJH-42618-877"/>
    <x v="479"/>
    <s v="93676-95250-XJ"/>
    <s v="A-D-2.5"/>
    <n v="5"/>
    <x v="818"/>
    <s v="cdolohuntyor@dailymail.co.uk"/>
    <x v="0"/>
    <s v="Ara"/>
    <s v="D"/>
    <x v="2"/>
    <n v="22.884999999999998"/>
    <n v="114.42499999999998"/>
    <x v="2"/>
    <x v="2"/>
  </r>
  <r>
    <s v="XED-90333-402"/>
    <x v="638"/>
    <s v="28300-14355-GF"/>
    <s v="E-M-0.2"/>
    <n v="5"/>
    <x v="819"/>
    <s v="pvasilenkoos@addtoany.com"/>
    <x v="2"/>
    <s v="Exc"/>
    <s v="M"/>
    <x v="3"/>
    <n v="4.125"/>
    <n v="20.625"/>
    <x v="1"/>
    <x v="0"/>
  </r>
  <r>
    <s v="IKK-62234-199"/>
    <x v="639"/>
    <s v="91190-84826-IQ"/>
    <s v="L-L-0.5"/>
    <n v="6"/>
    <x v="820"/>
    <s v="rschankelborgot@ameblo.jp"/>
    <x v="0"/>
    <s v="Lib"/>
    <s v="L"/>
    <x v="1"/>
    <n v="9.51"/>
    <n v="57.06"/>
    <x v="3"/>
    <x v="1"/>
  </r>
  <r>
    <s v="KAW-95195-329"/>
    <x v="640"/>
    <s v="34570-99384-AF"/>
    <s v="R-D-2.5"/>
    <n v="4"/>
    <x v="821"/>
    <s v=""/>
    <x v="1"/>
    <s v="Rob"/>
    <s v="D"/>
    <x v="2"/>
    <n v="20.584999999999997"/>
    <n v="82.339999999999989"/>
    <x v="0"/>
    <x v="2"/>
  </r>
  <r>
    <s v="QDO-57268-842"/>
    <x v="612"/>
    <s v="57808-90533-UE"/>
    <s v="E-M-2.5"/>
    <n v="5"/>
    <x v="822"/>
    <s v=""/>
    <x v="0"/>
    <s v="Exc"/>
    <s v="M"/>
    <x v="2"/>
    <n v="31.624999999999996"/>
    <n v="158.12499999999997"/>
    <x v="1"/>
    <x v="0"/>
  </r>
  <r>
    <s v="IIZ-24416-212"/>
    <x v="641"/>
    <s v="76060-30540-LB"/>
    <s v="R-D-0.5"/>
    <n v="6"/>
    <x v="823"/>
    <s v="bcargenow@geocities.jp"/>
    <x v="0"/>
    <s v="Rob"/>
    <s v="D"/>
    <x v="1"/>
    <n v="5.3699999999999992"/>
    <n v="32.22"/>
    <x v="0"/>
    <x v="2"/>
  </r>
  <r>
    <s v="AWP-11469-510"/>
    <x v="36"/>
    <s v="76730-63769-ND"/>
    <s v="E-D-1"/>
    <n v="2"/>
    <x v="824"/>
    <s v="rsticklerox@printfriendly.com"/>
    <x v="2"/>
    <s v="Exc"/>
    <s v="D"/>
    <x v="0"/>
    <n v="12.15"/>
    <n v="24.3"/>
    <x v="1"/>
    <x v="2"/>
  </r>
  <r>
    <s v="KXA-27983-918"/>
    <x v="642"/>
    <s v="96042-27290-EQ"/>
    <s v="R-L-0.5"/>
    <n v="5"/>
    <x v="825"/>
    <s v=""/>
    <x v="0"/>
    <s v="Rob"/>
    <s v="L"/>
    <x v="1"/>
    <n v="7.169999999999999"/>
    <n v="35.849999999999994"/>
    <x v="0"/>
    <x v="1"/>
  </r>
  <r>
    <s v="VKQ-39009-292"/>
    <x v="219"/>
    <s v="57808-90533-UE"/>
    <s v="L-M-1"/>
    <n v="5"/>
    <x v="822"/>
    <s v=""/>
    <x v="0"/>
    <s v="Lib"/>
    <s v="M"/>
    <x v="0"/>
    <n v="14.55"/>
    <n v="72.75"/>
    <x v="3"/>
    <x v="0"/>
  </r>
  <r>
    <s v="PDB-98743-282"/>
    <x v="643"/>
    <s v="51940-02669-OR"/>
    <s v="L-L-1"/>
    <n v="3"/>
    <x v="826"/>
    <s v=""/>
    <x v="1"/>
    <s v="Lib"/>
    <s v="L"/>
    <x v="0"/>
    <n v="15.85"/>
    <n v="47.55"/>
    <x v="3"/>
    <x v="1"/>
  </r>
  <r>
    <s v="SXW-34014-556"/>
    <x v="644"/>
    <s v="99144-98314-GN"/>
    <s v="R-L-0.2"/>
    <n v="1"/>
    <x v="827"/>
    <s v="djevonp1@ibm.com"/>
    <x v="0"/>
    <s v="Rob"/>
    <s v="L"/>
    <x v="3"/>
    <n v="3.5849999999999995"/>
    <n v="3.5849999999999995"/>
    <x v="0"/>
    <x v="1"/>
  </r>
  <r>
    <s v="QOJ-38788-727"/>
    <x v="136"/>
    <s v="16358-63919-CE"/>
    <s v="E-M-2.5"/>
    <n v="5"/>
    <x v="828"/>
    <s v="hrannerp2@omniture.com"/>
    <x v="0"/>
    <s v="Exc"/>
    <s v="M"/>
    <x v="2"/>
    <n v="31.624999999999996"/>
    <n v="158.12499999999997"/>
    <x v="1"/>
    <x v="0"/>
  </r>
  <r>
    <s v="TGF-38649-658"/>
    <x v="645"/>
    <s v="67743-54817-UT"/>
    <s v="L-M-0.5"/>
    <n v="2"/>
    <x v="829"/>
    <s v="bimriep3@addtoany.com"/>
    <x v="0"/>
    <s v="Lib"/>
    <s v="M"/>
    <x v="1"/>
    <n v="8.73"/>
    <n v="17.46"/>
    <x v="3"/>
    <x v="0"/>
  </r>
  <r>
    <s v="EAI-25194-209"/>
    <x v="646"/>
    <s v="44601-51441-BH"/>
    <s v="A-L-2.5"/>
    <n v="5"/>
    <x v="830"/>
    <s v="dsopperp4@eventbrite.com"/>
    <x v="0"/>
    <s v="Ara"/>
    <s v="L"/>
    <x v="2"/>
    <n v="29.784999999999997"/>
    <n v="148.92499999999998"/>
    <x v="2"/>
    <x v="1"/>
  </r>
  <r>
    <s v="IJK-34441-720"/>
    <x v="647"/>
    <s v="97201-58870-WB"/>
    <s v="A-M-0.5"/>
    <n v="6"/>
    <x v="831"/>
    <s v=""/>
    <x v="0"/>
    <s v="Ara"/>
    <s v="M"/>
    <x v="1"/>
    <n v="6.75"/>
    <n v="40.5"/>
    <x v="2"/>
    <x v="0"/>
  </r>
  <r>
    <s v="ZMC-00336-619"/>
    <x v="591"/>
    <s v="19849-12926-QF"/>
    <s v="A-M-0.5"/>
    <n v="4"/>
    <x v="832"/>
    <s v="lledgleyp6@de.vu"/>
    <x v="0"/>
    <s v="Ara"/>
    <s v="M"/>
    <x v="1"/>
    <n v="6.75"/>
    <n v="27"/>
    <x v="2"/>
    <x v="0"/>
  </r>
  <r>
    <s v="UPX-54529-618"/>
    <x v="648"/>
    <s v="40535-56770-UM"/>
    <s v="L-D-1"/>
    <n v="3"/>
    <x v="833"/>
    <s v="tmenaryp7@phoca.cz"/>
    <x v="0"/>
    <s v="Lib"/>
    <s v="D"/>
    <x v="0"/>
    <n v="12.95"/>
    <n v="38.849999999999994"/>
    <x v="3"/>
    <x v="2"/>
  </r>
  <r>
    <s v="DLX-01059-899"/>
    <x v="191"/>
    <s v="74940-09646-MU"/>
    <s v="R-L-1"/>
    <n v="5"/>
    <x v="834"/>
    <s v="gciccottip8@so-net.ne.jp"/>
    <x v="0"/>
    <s v="Rob"/>
    <s v="L"/>
    <x v="0"/>
    <n v="11.95"/>
    <n v="59.75"/>
    <x v="0"/>
    <x v="1"/>
  </r>
  <r>
    <s v="MEK-85120-243"/>
    <x v="649"/>
    <s v="06623-54610-HC"/>
    <s v="R-L-0.2"/>
    <n v="3"/>
    <x v="835"/>
    <s v=""/>
    <x v="0"/>
    <s v="Rob"/>
    <s v="L"/>
    <x v="3"/>
    <n v="3.5849999999999995"/>
    <n v="10.754999999999999"/>
    <x v="0"/>
    <x v="1"/>
  </r>
  <r>
    <s v="NFI-37188-246"/>
    <x v="553"/>
    <s v="89490-75361-AF"/>
    <s v="A-D-2.5"/>
    <n v="4"/>
    <x v="836"/>
    <s v="wjallinpa@pcworld.com"/>
    <x v="0"/>
    <s v="Ara"/>
    <s v="D"/>
    <x v="2"/>
    <n v="22.884999999999998"/>
    <n v="91.539999999999992"/>
    <x v="2"/>
    <x v="2"/>
  </r>
  <r>
    <s v="BXH-62195-013"/>
    <x v="584"/>
    <s v="94526-79230-GZ"/>
    <s v="A-M-1"/>
    <n v="4"/>
    <x v="837"/>
    <s v="mbogeypb@thetimes.co.uk"/>
    <x v="0"/>
    <s v="Ara"/>
    <s v="M"/>
    <x v="0"/>
    <n v="11.25"/>
    <n v="45"/>
    <x v="2"/>
    <x v="0"/>
  </r>
  <r>
    <s v="YLK-78851-470"/>
    <x v="650"/>
    <s v="58559-08254-UY"/>
    <s v="R-M-2.5"/>
    <n v="6"/>
    <x v="838"/>
    <s v=""/>
    <x v="0"/>
    <s v="Rob"/>
    <s v="M"/>
    <x v="2"/>
    <n v="22.884999999999998"/>
    <n v="137.31"/>
    <x v="0"/>
    <x v="0"/>
  </r>
  <r>
    <s v="DXY-76225-633"/>
    <x v="121"/>
    <s v="88574-37083-WX"/>
    <s v="A-M-0.5"/>
    <n v="1"/>
    <x v="839"/>
    <s v="mcobbledickpd@ucsd.edu"/>
    <x v="0"/>
    <s v="Ara"/>
    <s v="M"/>
    <x v="1"/>
    <n v="6.75"/>
    <n v="6.75"/>
    <x v="2"/>
    <x v="0"/>
  </r>
  <r>
    <s v="UHP-24614-199"/>
    <x v="472"/>
    <s v="67953-79896-AC"/>
    <s v="A-M-1"/>
    <n v="4"/>
    <x v="840"/>
    <s v="alewrype@whitehouse.gov"/>
    <x v="0"/>
    <s v="Ara"/>
    <s v="M"/>
    <x v="0"/>
    <n v="11.25"/>
    <n v="45"/>
    <x v="2"/>
    <x v="0"/>
  </r>
  <r>
    <s v="HBY-35655-049"/>
    <x v="594"/>
    <s v="69207-93422-CQ"/>
    <s v="E-D-2.5"/>
    <n v="3"/>
    <x v="841"/>
    <s v="ihesselpf@ox.ac.uk"/>
    <x v="0"/>
    <s v="Exc"/>
    <s v="D"/>
    <x v="2"/>
    <n v="27.945"/>
    <n v="83.835000000000008"/>
    <x v="1"/>
    <x v="2"/>
  </r>
  <r>
    <s v="DCE-22886-861"/>
    <x v="89"/>
    <s v="56060-17602-RG"/>
    <s v="E-D-0.2"/>
    <n v="1"/>
    <x v="842"/>
    <s v=""/>
    <x v="1"/>
    <s v="Exc"/>
    <s v="D"/>
    <x v="3"/>
    <n v="3.645"/>
    <n v="3.645"/>
    <x v="1"/>
    <x v="2"/>
  </r>
  <r>
    <s v="QTG-93823-843"/>
    <x v="651"/>
    <s v="46859-14212-FI"/>
    <s v="A-M-0.5"/>
    <n v="1"/>
    <x v="843"/>
    <s v="csorrellph@amazon.com"/>
    <x v="2"/>
    <s v="Ara"/>
    <s v="M"/>
    <x v="1"/>
    <n v="6.75"/>
    <n v="6.75"/>
    <x v="2"/>
    <x v="0"/>
  </r>
  <r>
    <s v="QTG-93823-843"/>
    <x v="651"/>
    <s v="46859-14212-FI"/>
    <s v="E-D-0.5"/>
    <n v="3"/>
    <x v="843"/>
    <s v="csorrellph@amazon.com"/>
    <x v="2"/>
    <s v="Exc"/>
    <s v="D"/>
    <x v="1"/>
    <n v="7.29"/>
    <n v="21.87"/>
    <x v="1"/>
    <x v="2"/>
  </r>
  <r>
    <s v="WFT-16178-396"/>
    <x v="249"/>
    <s v="33555-01585-RP"/>
    <s v="R-D-0.2"/>
    <n v="5"/>
    <x v="844"/>
    <s v="qheavysidepj@unc.edu"/>
    <x v="0"/>
    <s v="Rob"/>
    <s v="D"/>
    <x v="3"/>
    <n v="2.6849999999999996"/>
    <n v="13.424999999999997"/>
    <x v="0"/>
    <x v="2"/>
  </r>
  <r>
    <s v="ERC-54560-934"/>
    <x v="652"/>
    <s v="11932-85629-CU"/>
    <s v="R-D-2.5"/>
    <n v="6"/>
    <x v="845"/>
    <s v="hreuvenpk@whitehouse.gov"/>
    <x v="0"/>
    <s v="Rob"/>
    <s v="D"/>
    <x v="2"/>
    <n v="20.584999999999997"/>
    <n v="123.50999999999999"/>
    <x v="0"/>
    <x v="2"/>
  </r>
  <r>
    <s v="RUK-78200-416"/>
    <x v="653"/>
    <s v="36192-07175-XC"/>
    <s v="L-D-0.2"/>
    <n v="2"/>
    <x v="846"/>
    <s v="mattwoolpl@nba.com"/>
    <x v="0"/>
    <s v="Lib"/>
    <s v="D"/>
    <x v="3"/>
    <n v="3.8849999999999998"/>
    <n v="7.77"/>
    <x v="3"/>
    <x v="2"/>
  </r>
  <r>
    <s v="KHK-13105-388"/>
    <x v="177"/>
    <s v="46242-54946-ZW"/>
    <s v="A-M-1"/>
    <n v="6"/>
    <x v="847"/>
    <s v=""/>
    <x v="0"/>
    <s v="Ara"/>
    <s v="M"/>
    <x v="0"/>
    <n v="11.25"/>
    <n v="67.5"/>
    <x v="2"/>
    <x v="0"/>
  </r>
  <r>
    <s v="NJR-03699-189"/>
    <x v="22"/>
    <s v="95152-82155-VQ"/>
    <s v="E-D-2.5"/>
    <n v="1"/>
    <x v="848"/>
    <s v="gwynespn@dagondesign.com"/>
    <x v="0"/>
    <s v="Exc"/>
    <s v="D"/>
    <x v="2"/>
    <n v="27.945"/>
    <n v="27.945"/>
    <x v="1"/>
    <x v="2"/>
  </r>
  <r>
    <s v="PJV-20427-019"/>
    <x v="508"/>
    <s v="13404-39127-WQ"/>
    <s v="A-L-2.5"/>
    <n v="3"/>
    <x v="849"/>
    <s v="cmaccourtpo@amazon.com"/>
    <x v="0"/>
    <s v="Ara"/>
    <s v="L"/>
    <x v="2"/>
    <n v="29.784999999999997"/>
    <n v="89.35499999999999"/>
    <x v="2"/>
    <x v="1"/>
  </r>
  <r>
    <s v="UGK-07613-982"/>
    <x v="654"/>
    <s v="57808-90533-UE"/>
    <s v="A-M-0.5"/>
    <n v="3"/>
    <x v="822"/>
    <s v=""/>
    <x v="0"/>
    <s v="Ara"/>
    <s v="M"/>
    <x v="1"/>
    <n v="6.75"/>
    <n v="20.25"/>
    <x v="2"/>
    <x v="0"/>
  </r>
  <r>
    <s v="OLA-68289-577"/>
    <x v="524"/>
    <s v="40226-52317-IO"/>
    <s v="A-M-0.5"/>
    <n v="5"/>
    <x v="850"/>
    <s v="ewilsonepq@eepurl.com"/>
    <x v="0"/>
    <s v="Ara"/>
    <s v="M"/>
    <x v="1"/>
    <n v="6.75"/>
    <n v="33.75"/>
    <x v="2"/>
    <x v="0"/>
  </r>
  <r>
    <s v="TNR-84447-052"/>
    <x v="655"/>
    <s v="34419-18068-AG"/>
    <s v="E-D-2.5"/>
    <n v="4"/>
    <x v="851"/>
    <s v="dduffiepr@time.com"/>
    <x v="0"/>
    <s v="Exc"/>
    <s v="D"/>
    <x v="2"/>
    <n v="27.945"/>
    <n v="111.78"/>
    <x v="1"/>
    <x v="2"/>
  </r>
  <r>
    <s v="FBZ-64200-586"/>
    <x v="523"/>
    <s v="51738-61457-RS"/>
    <s v="E-M-2.5"/>
    <n v="2"/>
    <x v="852"/>
    <s v="mmatiasekps@ucoz.ru"/>
    <x v="0"/>
    <s v="Exc"/>
    <s v="M"/>
    <x v="2"/>
    <n v="31.624999999999996"/>
    <n v="63.249999999999993"/>
    <x v="1"/>
    <x v="0"/>
  </r>
  <r>
    <s v="OBN-66334-505"/>
    <x v="656"/>
    <s v="86757-52367-ON"/>
    <s v="E-L-0.2"/>
    <n v="2"/>
    <x v="853"/>
    <s v="jcamillopt@shinystat.com"/>
    <x v="0"/>
    <s v="Exc"/>
    <s v="L"/>
    <x v="3"/>
    <n v="4.4550000000000001"/>
    <n v="8.91"/>
    <x v="1"/>
    <x v="1"/>
  </r>
  <r>
    <s v="NXM-89323-646"/>
    <x v="657"/>
    <s v="28158-93383-CK"/>
    <s v="E-D-1"/>
    <n v="1"/>
    <x v="854"/>
    <s v="kphilbrickpu@cdc.gov"/>
    <x v="0"/>
    <s v="Exc"/>
    <s v="D"/>
    <x v="0"/>
    <n v="12.15"/>
    <n v="12.15"/>
    <x v="1"/>
    <x v="2"/>
  </r>
  <r>
    <s v="NHI-23264-055"/>
    <x v="658"/>
    <s v="44799-09711-XW"/>
    <s v="A-D-0.5"/>
    <n v="4"/>
    <x v="855"/>
    <s v=""/>
    <x v="0"/>
    <s v="Ara"/>
    <s v="D"/>
    <x v="1"/>
    <n v="5.97"/>
    <n v="23.88"/>
    <x v="2"/>
    <x v="2"/>
  </r>
  <r>
    <s v="EQH-53569-934"/>
    <x v="659"/>
    <s v="53667-91553-LT"/>
    <s v="E-M-1"/>
    <n v="4"/>
    <x v="856"/>
    <s v="bsillispw@istockphoto.com"/>
    <x v="0"/>
    <s v="Exc"/>
    <s v="M"/>
    <x v="0"/>
    <n v="13.75"/>
    <n v="55"/>
    <x v="1"/>
    <x v="0"/>
  </r>
  <r>
    <s v="XKK-06692-189"/>
    <x v="558"/>
    <s v="86579-92122-OC"/>
    <s v="R-D-1"/>
    <n v="3"/>
    <x v="857"/>
    <s v=""/>
    <x v="0"/>
    <s v="Rob"/>
    <s v="D"/>
    <x v="0"/>
    <n v="8.9499999999999993"/>
    <n v="26.849999999999998"/>
    <x v="0"/>
    <x v="2"/>
  </r>
  <r>
    <s v="BYP-16005-016"/>
    <x v="660"/>
    <s v="01474-63436-TP"/>
    <s v="R-M-2.5"/>
    <n v="5"/>
    <x v="858"/>
    <s v="rcuttspy@techcrunch.com"/>
    <x v="0"/>
    <s v="Rob"/>
    <s v="M"/>
    <x v="2"/>
    <n v="22.884999999999998"/>
    <n v="114.42499999999998"/>
    <x v="0"/>
    <x v="0"/>
  </r>
  <r>
    <s v="LWS-13938-905"/>
    <x v="661"/>
    <s v="90533-82440-EE"/>
    <s v="A-M-2.5"/>
    <n v="6"/>
    <x v="859"/>
    <s v="mdelvespz@nature.com"/>
    <x v="0"/>
    <s v="Ara"/>
    <s v="M"/>
    <x v="2"/>
    <n v="25.874999999999996"/>
    <n v="155.24999999999997"/>
    <x v="2"/>
    <x v="0"/>
  </r>
  <r>
    <s v="OLH-95722-362"/>
    <x v="662"/>
    <s v="48553-69225-VX"/>
    <s v="L-D-0.5"/>
    <n v="3"/>
    <x v="860"/>
    <s v="dgrittonq0@nydailynews.com"/>
    <x v="0"/>
    <s v="Lib"/>
    <s v="D"/>
    <x v="1"/>
    <n v="7.77"/>
    <n v="23.31"/>
    <x v="3"/>
    <x v="2"/>
  </r>
  <r>
    <s v="OLH-95722-362"/>
    <x v="662"/>
    <s v="48553-69225-VX"/>
    <s v="R-M-2.5"/>
    <n v="4"/>
    <x v="860"/>
    <s v="dgrittonq0@nydailynews.com"/>
    <x v="0"/>
    <s v="Rob"/>
    <s v="M"/>
    <x v="2"/>
    <n v="22.884999999999998"/>
    <n v="91.539999999999992"/>
    <x v="0"/>
    <x v="0"/>
  </r>
  <r>
    <s v="KCW-50949-318"/>
    <x v="184"/>
    <s v="52374-27313-IV"/>
    <s v="E-L-1"/>
    <n v="5"/>
    <x v="861"/>
    <s v="dgutq2@umich.edu"/>
    <x v="0"/>
    <s v="Exc"/>
    <s v="L"/>
    <x v="0"/>
    <n v="14.85"/>
    <n v="74.25"/>
    <x v="1"/>
    <x v="1"/>
  </r>
  <r>
    <s v="JGZ-16947-591"/>
    <x v="663"/>
    <s v="14264-41252-SL"/>
    <s v="L-L-0.2"/>
    <n v="6"/>
    <x v="862"/>
    <s v="wpummeryq3@topsy.com"/>
    <x v="0"/>
    <s v="Lib"/>
    <s v="L"/>
    <x v="3"/>
    <n v="4.7549999999999999"/>
    <n v="28.53"/>
    <x v="3"/>
    <x v="1"/>
  </r>
  <r>
    <s v="LXS-63326-144"/>
    <x v="334"/>
    <s v="35367-50483-AR"/>
    <s v="R-L-0.5"/>
    <n v="2"/>
    <x v="863"/>
    <s v="gsiudaq4@nytimes.com"/>
    <x v="0"/>
    <s v="Rob"/>
    <s v="L"/>
    <x v="1"/>
    <n v="7.169999999999999"/>
    <n v="14.339999999999998"/>
    <x v="0"/>
    <x v="1"/>
  </r>
  <r>
    <s v="CZG-86544-655"/>
    <x v="664"/>
    <s v="69443-77665-QW"/>
    <s v="A-L-0.5"/>
    <n v="2"/>
    <x v="864"/>
    <s v="hcrowneq5@wufoo.com"/>
    <x v="1"/>
    <s v="Ara"/>
    <s v="L"/>
    <x v="1"/>
    <n v="7.77"/>
    <n v="15.54"/>
    <x v="2"/>
    <x v="1"/>
  </r>
  <r>
    <s v="WFV-88138-247"/>
    <x v="24"/>
    <s v="63411-51758-QC"/>
    <s v="R-L-1"/>
    <n v="3"/>
    <x v="865"/>
    <s v="vpawseyq6@tiny.cc"/>
    <x v="0"/>
    <s v="Rob"/>
    <s v="L"/>
    <x v="0"/>
    <n v="11.95"/>
    <n v="35.849999999999994"/>
    <x v="0"/>
    <x v="1"/>
  </r>
  <r>
    <s v="RFG-28227-288"/>
    <x v="12"/>
    <s v="68605-21835-UF"/>
    <s v="A-L-0.5"/>
    <n v="6"/>
    <x v="866"/>
    <s v="awaterhouseq7@istockphoto.com"/>
    <x v="0"/>
    <s v="Ara"/>
    <s v="L"/>
    <x v="1"/>
    <n v="7.77"/>
    <n v="46.62"/>
    <x v="2"/>
    <x v="1"/>
  </r>
  <r>
    <s v="QAK-77286-758"/>
    <x v="105"/>
    <s v="34786-30419-XY"/>
    <s v="R-L-0.5"/>
    <n v="5"/>
    <x v="867"/>
    <s v="fhaughianq8@1688.com"/>
    <x v="0"/>
    <s v="Rob"/>
    <s v="L"/>
    <x v="1"/>
    <n v="7.169999999999999"/>
    <n v="35.849999999999994"/>
    <x v="0"/>
    <x v="1"/>
  </r>
  <r>
    <s v="CZD-56716-840"/>
    <x v="665"/>
    <s v="15456-29250-RU"/>
    <s v="L-D-2.5"/>
    <n v="4"/>
    <x v="868"/>
    <s v=""/>
    <x v="0"/>
    <s v="Lib"/>
    <s v="D"/>
    <x v="2"/>
    <n v="29.784999999999997"/>
    <n v="119.13999999999999"/>
    <x v="3"/>
    <x v="2"/>
  </r>
  <r>
    <s v="UBI-59229-277"/>
    <x v="44"/>
    <s v="00886-35803-FG"/>
    <s v="L-D-0.5"/>
    <n v="3"/>
    <x v="869"/>
    <s v=""/>
    <x v="0"/>
    <s v="Lib"/>
    <s v="D"/>
    <x v="1"/>
    <n v="7.77"/>
    <n v="23.31"/>
    <x v="3"/>
    <x v="2"/>
  </r>
  <r>
    <s v="WJJ-37489-898"/>
    <x v="171"/>
    <s v="31599-82152-AD"/>
    <s v="A-M-1"/>
    <n v="1"/>
    <x v="870"/>
    <s v="rfaltinqb@topsy.com"/>
    <x v="1"/>
    <s v="Ara"/>
    <s v="M"/>
    <x v="0"/>
    <n v="11.25"/>
    <n v="11.25"/>
    <x v="2"/>
    <x v="0"/>
  </r>
  <r>
    <s v="ORX-57454-917"/>
    <x v="328"/>
    <s v="76209-39601-ZR"/>
    <s v="E-D-2.5"/>
    <n v="3"/>
    <x v="871"/>
    <s v="gcheekeqc@sitemeter.com"/>
    <x v="2"/>
    <s v="Exc"/>
    <s v="D"/>
    <x v="2"/>
    <n v="27.945"/>
    <n v="83.835000000000008"/>
    <x v="1"/>
    <x v="2"/>
  </r>
  <r>
    <s v="GRB-68838-629"/>
    <x v="648"/>
    <s v="15064-65241-HB"/>
    <s v="R-L-2.5"/>
    <n v="4"/>
    <x v="872"/>
    <s v="grattqd@phpbb.com"/>
    <x v="1"/>
    <s v="Rob"/>
    <s v="L"/>
    <x v="2"/>
    <n v="27.484999999999996"/>
    <n v="109.93999999999998"/>
    <x v="0"/>
    <x v="1"/>
  </r>
  <r>
    <s v="SHT-04865-419"/>
    <x v="666"/>
    <s v="69215-90789-DL"/>
    <s v="R-L-0.2"/>
    <n v="4"/>
    <x v="873"/>
    <s v=""/>
    <x v="0"/>
    <s v="Rob"/>
    <s v="L"/>
    <x v="3"/>
    <n v="3.5849999999999995"/>
    <n v="14.339999999999998"/>
    <x v="0"/>
    <x v="1"/>
  </r>
  <r>
    <s v="UQI-28177-865"/>
    <x v="577"/>
    <s v="04317-46176-TB"/>
    <s v="R-L-0.2"/>
    <n v="6"/>
    <x v="874"/>
    <s v="ieberleinqf@hc360.com"/>
    <x v="0"/>
    <s v="Rob"/>
    <s v="L"/>
    <x v="3"/>
    <n v="3.5849999999999995"/>
    <n v="21.509999999999998"/>
    <x v="0"/>
    <x v="1"/>
  </r>
  <r>
    <s v="OIB-13664-879"/>
    <x v="114"/>
    <s v="04713-57765-KR"/>
    <s v="A-M-1"/>
    <n v="2"/>
    <x v="875"/>
    <s v="jdrengqg@uiuc.edu"/>
    <x v="1"/>
    <s v="Ara"/>
    <s v="M"/>
    <x v="0"/>
    <n v="11.25"/>
    <n v="22.5"/>
    <x v="2"/>
    <x v="0"/>
  </r>
  <r>
    <s v="PJS-30996-485"/>
    <x v="4"/>
    <s v="86579-92122-OC"/>
    <s v="A-L-0.2"/>
    <n v="1"/>
    <x v="857"/>
    <s v=""/>
    <x v="0"/>
    <s v="Ara"/>
    <s v="L"/>
    <x v="3"/>
    <n v="3.8849999999999998"/>
    <n v="3.8849999999999998"/>
    <x v="2"/>
    <x v="1"/>
  </r>
  <r>
    <s v="HEL-86709-449"/>
    <x v="667"/>
    <s v="86579-92122-OC"/>
    <s v="E-D-2.5"/>
    <n v="1"/>
    <x v="857"/>
    <s v=""/>
    <x v="0"/>
    <s v="Exc"/>
    <s v="D"/>
    <x v="2"/>
    <n v="27.945"/>
    <n v="27.945"/>
    <x v="1"/>
    <x v="2"/>
  </r>
  <r>
    <s v="NCH-55389-562"/>
    <x v="110"/>
    <s v="86579-92122-OC"/>
    <s v="E-L-2.5"/>
    <n v="5"/>
    <x v="857"/>
    <s v=""/>
    <x v="0"/>
    <s v="Exc"/>
    <s v="L"/>
    <x v="2"/>
    <n v="34.154999999999994"/>
    <n v="170.77499999999998"/>
    <x v="1"/>
    <x v="1"/>
  </r>
  <r>
    <s v="NCH-55389-562"/>
    <x v="110"/>
    <s v="86579-92122-OC"/>
    <s v="R-L-2.5"/>
    <n v="2"/>
    <x v="857"/>
    <s v=""/>
    <x v="0"/>
    <s v="Rob"/>
    <s v="L"/>
    <x v="2"/>
    <n v="27.484999999999996"/>
    <n v="54.969999999999992"/>
    <x v="0"/>
    <x v="1"/>
  </r>
  <r>
    <s v="NCH-55389-562"/>
    <x v="110"/>
    <s v="86579-92122-OC"/>
    <s v="E-L-1"/>
    <n v="1"/>
    <x v="857"/>
    <s v=""/>
    <x v="0"/>
    <s v="Exc"/>
    <s v="L"/>
    <x v="0"/>
    <n v="14.85"/>
    <n v="14.85"/>
    <x v="1"/>
    <x v="1"/>
  </r>
  <r>
    <s v="NCH-55389-562"/>
    <x v="110"/>
    <s v="86579-92122-OC"/>
    <s v="A-L-0.2"/>
    <n v="2"/>
    <x v="857"/>
    <s v=""/>
    <x v="0"/>
    <s v="Ara"/>
    <s v="L"/>
    <x v="3"/>
    <n v="3.8849999999999998"/>
    <n v="7.77"/>
    <x v="2"/>
    <x v="1"/>
  </r>
  <r>
    <s v="GUG-45603-775"/>
    <x v="668"/>
    <s v="40959-32642-DN"/>
    <s v="L-L-0.2"/>
    <n v="5"/>
    <x v="876"/>
    <s v="rstrathernqn@devhub.com"/>
    <x v="0"/>
    <s v="Lib"/>
    <s v="L"/>
    <x v="3"/>
    <n v="4.7549999999999999"/>
    <n v="23.774999999999999"/>
    <x v="3"/>
    <x v="1"/>
  </r>
  <r>
    <s v="KJB-98240-098"/>
    <x v="422"/>
    <s v="77746-08153-PM"/>
    <s v="L-L-1"/>
    <n v="5"/>
    <x v="877"/>
    <s v="cmiguelqo@exblog.jp"/>
    <x v="0"/>
    <s v="Lib"/>
    <s v="L"/>
    <x v="0"/>
    <n v="15.85"/>
    <n v="79.25"/>
    <x v="3"/>
    <x v="1"/>
  </r>
  <r>
    <s v="JMS-48374-462"/>
    <x v="669"/>
    <s v="49667-96708-JL"/>
    <s v="A-D-2.5"/>
    <n v="2"/>
    <x v="878"/>
    <s v=""/>
    <x v="0"/>
    <s v="Ara"/>
    <s v="D"/>
    <x v="2"/>
    <n v="22.884999999999998"/>
    <n v="45.769999999999996"/>
    <x v="2"/>
    <x v="2"/>
  </r>
  <r>
    <s v="YIT-15877-117"/>
    <x v="670"/>
    <s v="24155-79322-EQ"/>
    <s v="R-D-1"/>
    <n v="1"/>
    <x v="879"/>
    <s v="mrocksqq@exblog.jp"/>
    <x v="1"/>
    <s v="Rob"/>
    <s v="D"/>
    <x v="0"/>
    <n v="8.9499999999999993"/>
    <n v="8.9499999999999993"/>
    <x v="0"/>
    <x v="2"/>
  </r>
  <r>
    <s v="YVK-82679-655"/>
    <x v="341"/>
    <s v="95342-88311-SF"/>
    <s v="R-M-0.5"/>
    <n v="4"/>
    <x v="880"/>
    <s v="yburrellsqr@vinaora.com"/>
    <x v="0"/>
    <s v="Rob"/>
    <s v="M"/>
    <x v="1"/>
    <n v="5.97"/>
    <n v="23.88"/>
    <x v="0"/>
    <x v="0"/>
  </r>
  <r>
    <s v="TYH-81940-054"/>
    <x v="671"/>
    <s v="69374-08133-RI"/>
    <s v="E-L-0.2"/>
    <n v="5"/>
    <x v="881"/>
    <s v="cgoodrumqs@goodreads.com"/>
    <x v="0"/>
    <s v="Exc"/>
    <s v="L"/>
    <x v="3"/>
    <n v="4.4550000000000001"/>
    <n v="22.274999999999999"/>
    <x v="1"/>
    <x v="1"/>
  </r>
  <r>
    <s v="HTY-30660-254"/>
    <x v="672"/>
    <s v="83844-95908-RX"/>
    <s v="R-M-1"/>
    <n v="3"/>
    <x v="882"/>
    <s v="jjefferysqt@blog.com"/>
    <x v="0"/>
    <s v="Rob"/>
    <s v="M"/>
    <x v="0"/>
    <n v="9.9499999999999993"/>
    <n v="29.849999999999998"/>
    <x v="0"/>
    <x v="0"/>
  </r>
  <r>
    <s v="GPW-43956-761"/>
    <x v="673"/>
    <s v="09667-09231-YM"/>
    <s v="E-L-0.5"/>
    <n v="6"/>
    <x v="883"/>
    <s v="bwardellqu@adobe.com"/>
    <x v="0"/>
    <s v="Exc"/>
    <s v="L"/>
    <x v="1"/>
    <n v="8.91"/>
    <n v="53.46"/>
    <x v="1"/>
    <x v="1"/>
  </r>
  <r>
    <s v="DWY-56352-412"/>
    <x v="674"/>
    <s v="55427-08059-DF"/>
    <s v="R-D-0.2"/>
    <n v="1"/>
    <x v="884"/>
    <s v="zwalisiakqv@ucsd.edu"/>
    <x v="1"/>
    <s v="Rob"/>
    <s v="D"/>
    <x v="3"/>
    <n v="2.6849999999999996"/>
    <n v="2.6849999999999996"/>
    <x v="0"/>
    <x v="2"/>
  </r>
  <r>
    <s v="PUH-55647-976"/>
    <x v="675"/>
    <s v="06624-54037-BQ"/>
    <s v="R-M-0.2"/>
    <n v="2"/>
    <x v="885"/>
    <s v="wleopoldqw@blogspot.com"/>
    <x v="0"/>
    <s v="Rob"/>
    <s v="M"/>
    <x v="3"/>
    <n v="2.9849999999999999"/>
    <n v="5.97"/>
    <x v="0"/>
    <x v="0"/>
  </r>
  <r>
    <s v="DTB-71371-705"/>
    <x v="539"/>
    <s v="48544-90737-AZ"/>
    <s v="L-D-1"/>
    <n v="1"/>
    <x v="886"/>
    <s v="cshaldersqx@cisco.com"/>
    <x v="0"/>
    <s v="Lib"/>
    <s v="D"/>
    <x v="0"/>
    <n v="12.95"/>
    <n v="12.95"/>
    <x v="3"/>
    <x v="2"/>
  </r>
  <r>
    <s v="ZDC-64769-740"/>
    <x v="676"/>
    <s v="79463-01597-FQ"/>
    <s v="E-M-0.5"/>
    <n v="1"/>
    <x v="887"/>
    <s v=""/>
    <x v="0"/>
    <s v="Exc"/>
    <s v="M"/>
    <x v="1"/>
    <n v="8.25"/>
    <n v="8.25"/>
    <x v="1"/>
    <x v="0"/>
  </r>
  <r>
    <s v="TED-81959-419"/>
    <x v="677"/>
    <s v="27702-50024-XC"/>
    <s v="A-L-2.5"/>
    <n v="5"/>
    <x v="888"/>
    <s v="nfurberqz@jugem.jp"/>
    <x v="0"/>
    <s v="Ara"/>
    <s v="L"/>
    <x v="2"/>
    <n v="29.784999999999997"/>
    <n v="148.92499999999998"/>
    <x v="2"/>
    <x v="1"/>
  </r>
  <r>
    <s v="FDO-25756-141"/>
    <x v="629"/>
    <s v="57360-46846-NS"/>
    <s v="A-L-2.5"/>
    <n v="3"/>
    <x v="889"/>
    <s v=""/>
    <x v="1"/>
    <s v="Ara"/>
    <s v="L"/>
    <x v="2"/>
    <n v="29.784999999999997"/>
    <n v="89.35499999999999"/>
    <x v="2"/>
    <x v="1"/>
  </r>
  <r>
    <s v="HKN-31467-517"/>
    <x v="662"/>
    <s v="84045-66771-SL"/>
    <s v="L-M-1"/>
    <n v="6"/>
    <x v="890"/>
    <s v="ckeaver1@ucoz.com"/>
    <x v="0"/>
    <s v="Lib"/>
    <s v="M"/>
    <x v="0"/>
    <n v="14.55"/>
    <n v="87.300000000000011"/>
    <x v="3"/>
    <x v="0"/>
  </r>
  <r>
    <s v="POF-29666-012"/>
    <x v="102"/>
    <s v="46885-00260-TL"/>
    <s v="R-D-0.5"/>
    <n v="1"/>
    <x v="891"/>
    <s v="sroseboroughr2@virginia.edu"/>
    <x v="0"/>
    <s v="Rob"/>
    <s v="D"/>
    <x v="1"/>
    <n v="5.3699999999999992"/>
    <n v="5.3699999999999992"/>
    <x v="0"/>
    <x v="2"/>
  </r>
  <r>
    <s v="IRX-59256-644"/>
    <x v="678"/>
    <s v="96446-62142-EN"/>
    <s v="A-D-0.2"/>
    <n v="3"/>
    <x v="892"/>
    <s v="ckingwellr3@squarespace.com"/>
    <x v="1"/>
    <s v="Ara"/>
    <s v="D"/>
    <x v="3"/>
    <n v="2.9849999999999999"/>
    <n v="8.9550000000000001"/>
    <x v="2"/>
    <x v="2"/>
  </r>
  <r>
    <s v="LTN-89139-350"/>
    <x v="679"/>
    <s v="07756-71018-GU"/>
    <s v="R-L-2.5"/>
    <n v="5"/>
    <x v="893"/>
    <s v="kcantor4@gmpg.org"/>
    <x v="0"/>
    <s v="Rob"/>
    <s v="L"/>
    <x v="2"/>
    <n v="27.484999999999996"/>
    <n v="137.42499999999998"/>
    <x v="0"/>
    <x v="1"/>
  </r>
  <r>
    <s v="TXF-79780-017"/>
    <x v="112"/>
    <s v="92048-47813-QB"/>
    <s v="R-L-1"/>
    <n v="5"/>
    <x v="894"/>
    <s v="mblakemorer5@nsw.gov.au"/>
    <x v="0"/>
    <s v="Rob"/>
    <s v="L"/>
    <x v="0"/>
    <n v="11.95"/>
    <n v="59.75"/>
    <x v="0"/>
    <x v="1"/>
  </r>
  <r>
    <s v="ALM-80762-974"/>
    <x v="55"/>
    <s v="84045-66771-SL"/>
    <s v="A-L-0.5"/>
    <n v="3"/>
    <x v="890"/>
    <s v="ckeaver1@ucoz.com"/>
    <x v="0"/>
    <s v="Ara"/>
    <s v="L"/>
    <x v="1"/>
    <n v="7.77"/>
    <n v="23.31"/>
    <x v="2"/>
    <x v="1"/>
  </r>
  <r>
    <s v="NXF-15738-707"/>
    <x v="680"/>
    <s v="28699-16256-XV"/>
    <s v="R-D-0.5"/>
    <n v="2"/>
    <x v="895"/>
    <s v=""/>
    <x v="0"/>
    <s v="Rob"/>
    <s v="D"/>
    <x v="1"/>
    <n v="5.3699999999999992"/>
    <n v="10.739999999999998"/>
    <x v="0"/>
    <x v="2"/>
  </r>
  <r>
    <s v="MVV-19034-198"/>
    <x v="94"/>
    <s v="98476-63654-CG"/>
    <s v="E-D-2.5"/>
    <n v="6"/>
    <x v="896"/>
    <s v=""/>
    <x v="0"/>
    <s v="Exc"/>
    <s v="D"/>
    <x v="2"/>
    <n v="27.945"/>
    <n v="167.67000000000002"/>
    <x v="1"/>
    <x v="2"/>
  </r>
  <r>
    <s v="KUX-19632-830"/>
    <x v="160"/>
    <s v="55409-07759-YG"/>
    <s v="E-D-0.2"/>
    <n v="6"/>
    <x v="897"/>
    <s v="cbernardotr9@wix.com"/>
    <x v="0"/>
    <s v="Exc"/>
    <s v="D"/>
    <x v="3"/>
    <n v="3.645"/>
    <n v="21.87"/>
    <x v="1"/>
    <x v="2"/>
  </r>
  <r>
    <s v="SNZ-44595-152"/>
    <x v="681"/>
    <s v="06136-65250-PG"/>
    <s v="R-L-1"/>
    <n v="2"/>
    <x v="898"/>
    <s v="kkemeryra@t.co"/>
    <x v="0"/>
    <s v="Rob"/>
    <s v="L"/>
    <x v="0"/>
    <n v="11.95"/>
    <n v="23.9"/>
    <x v="0"/>
    <x v="1"/>
  </r>
  <r>
    <s v="GQA-37241-629"/>
    <x v="502"/>
    <s v="08405-33165-BS"/>
    <s v="A-M-0.2"/>
    <n v="2"/>
    <x v="899"/>
    <s v="fparlotrb@forbes.com"/>
    <x v="0"/>
    <s v="Ara"/>
    <s v="M"/>
    <x v="3"/>
    <n v="3.375"/>
    <n v="6.75"/>
    <x v="2"/>
    <x v="0"/>
  </r>
  <r>
    <s v="WVV-79948-067"/>
    <x v="682"/>
    <s v="66070-30559-WI"/>
    <s v="E-M-2.5"/>
    <n v="1"/>
    <x v="900"/>
    <s v="rcheakrc@tripadvisor.com"/>
    <x v="1"/>
    <s v="Exc"/>
    <s v="M"/>
    <x v="2"/>
    <n v="31.624999999999996"/>
    <n v="31.624999999999996"/>
    <x v="1"/>
    <x v="0"/>
  </r>
  <r>
    <s v="LHX-81117-166"/>
    <x v="683"/>
    <s v="01282-28364-RZ"/>
    <s v="R-L-1"/>
    <n v="4"/>
    <x v="901"/>
    <s v="kogeneayrd@utexas.edu"/>
    <x v="0"/>
    <s v="Rob"/>
    <s v="L"/>
    <x v="0"/>
    <n v="11.95"/>
    <n v="47.8"/>
    <x v="0"/>
    <x v="1"/>
  </r>
  <r>
    <s v="GCD-75444-320"/>
    <x v="594"/>
    <s v="51277-93873-RP"/>
    <s v="L-M-2.5"/>
    <n v="1"/>
    <x v="902"/>
    <s v="cayrere@symantec.com"/>
    <x v="0"/>
    <s v="Lib"/>
    <s v="M"/>
    <x v="2"/>
    <n v="33.464999999999996"/>
    <n v="33.464999999999996"/>
    <x v="3"/>
    <x v="0"/>
  </r>
  <r>
    <s v="SGA-30059-217"/>
    <x v="389"/>
    <s v="84405-83364-DG"/>
    <s v="A-D-0.5"/>
    <n v="5"/>
    <x v="903"/>
    <s v="lkynetonrf@macromedia.com"/>
    <x v="2"/>
    <s v="Ara"/>
    <s v="D"/>
    <x v="1"/>
    <n v="5.97"/>
    <n v="29.849999999999998"/>
    <x v="2"/>
    <x v="2"/>
  </r>
  <r>
    <s v="GNL-98714-885"/>
    <x v="583"/>
    <s v="83731-53280-YC"/>
    <s v="R-M-1"/>
    <n v="3"/>
    <x v="904"/>
    <s v=""/>
    <x v="2"/>
    <s v="Rob"/>
    <s v="M"/>
    <x v="0"/>
    <n v="9.9499999999999993"/>
    <n v="29.849999999999998"/>
    <x v="0"/>
    <x v="0"/>
  </r>
  <r>
    <s v="OQA-93249-841"/>
    <x v="647"/>
    <s v="03917-13632-KC"/>
    <s v="A-M-2.5"/>
    <n v="6"/>
    <x v="905"/>
    <s v=""/>
    <x v="0"/>
    <s v="Ara"/>
    <s v="M"/>
    <x v="2"/>
    <n v="25.874999999999996"/>
    <n v="155.24999999999997"/>
    <x v="2"/>
    <x v="0"/>
  </r>
  <r>
    <s v="DUV-12075-132"/>
    <x v="366"/>
    <s v="62494-09113-RP"/>
    <s v="E-D-0.2"/>
    <n v="5"/>
    <x v="906"/>
    <s v=""/>
    <x v="0"/>
    <s v="Exc"/>
    <s v="D"/>
    <x v="3"/>
    <n v="3.645"/>
    <n v="18.225000000000001"/>
    <x v="1"/>
    <x v="2"/>
  </r>
  <r>
    <s v="DUV-12075-132"/>
    <x v="366"/>
    <s v="62494-09113-RP"/>
    <s v="L-D-0.5"/>
    <n v="2"/>
    <x v="906"/>
    <s v=""/>
    <x v="0"/>
    <s v="Lib"/>
    <s v="D"/>
    <x v="1"/>
    <n v="7.77"/>
    <n v="15.54"/>
    <x v="3"/>
    <x v="2"/>
  </r>
  <r>
    <s v="KPO-24942-184"/>
    <x v="684"/>
    <s v="70567-65133-CN"/>
    <s v="L-L-2.5"/>
    <n v="3"/>
    <x v="907"/>
    <s v=""/>
    <x v="1"/>
    <s v="Lib"/>
    <s v="L"/>
    <x v="2"/>
    <n v="36.454999999999998"/>
    <n v="109.36499999999999"/>
    <x v="3"/>
    <x v="1"/>
  </r>
  <r>
    <s v="SRJ-79353-838"/>
    <x v="506"/>
    <s v="77869-81373-AY"/>
    <s v="A-L-1"/>
    <n v="6"/>
    <x v="908"/>
    <s v=""/>
    <x v="0"/>
    <s v="Ara"/>
    <s v="L"/>
    <x v="0"/>
    <n v="12.95"/>
    <n v="77.699999999999989"/>
    <x v="2"/>
    <x v="1"/>
  </r>
  <r>
    <s v="XBV-40336-071"/>
    <x v="685"/>
    <s v="38536-98293-JZ"/>
    <s v="A-D-0.2"/>
    <n v="3"/>
    <x v="909"/>
    <s v=""/>
    <x v="1"/>
    <s v="Ara"/>
    <s v="D"/>
    <x v="3"/>
    <n v="2.9849999999999999"/>
    <n v="8.9550000000000001"/>
    <x v="2"/>
    <x v="2"/>
  </r>
  <r>
    <s v="RLM-96511-467"/>
    <x v="191"/>
    <s v="43014-53743-XK"/>
    <s v="R-L-2.5"/>
    <n v="1"/>
    <x v="910"/>
    <s v="jtewelsonrn@samsung.com"/>
    <x v="0"/>
    <s v="Rob"/>
    <s v="L"/>
    <x v="2"/>
    <n v="27.484999999999996"/>
    <n v="27.484999999999996"/>
    <x v="0"/>
    <x v="1"/>
  </r>
  <r>
    <s v="AEZ-13242-456"/>
    <x v="686"/>
    <s v="62494-09113-RP"/>
    <s v="R-M-0.5"/>
    <n v="5"/>
    <x v="906"/>
    <s v=""/>
    <x v="0"/>
    <s v="Rob"/>
    <s v="M"/>
    <x v="1"/>
    <n v="5.97"/>
    <n v="29.849999999999998"/>
    <x v="0"/>
    <x v="0"/>
  </r>
  <r>
    <s v="UME-75640-698"/>
    <x v="687"/>
    <s v="62494-09113-RP"/>
    <s v="A-M-0.5"/>
    <n v="4"/>
    <x v="906"/>
    <s v=""/>
    <x v="0"/>
    <s v="Ara"/>
    <s v="M"/>
    <x v="1"/>
    <n v="6.75"/>
    <n v="27"/>
    <x v="2"/>
    <x v="0"/>
  </r>
  <r>
    <s v="GJC-66474-557"/>
    <x v="629"/>
    <s v="64965-78386-MY"/>
    <s v="A-D-1"/>
    <n v="1"/>
    <x v="911"/>
    <s v="njennyrq@bigcartel.com"/>
    <x v="0"/>
    <s v="Ara"/>
    <s v="D"/>
    <x v="0"/>
    <n v="9.9499999999999993"/>
    <n v="9.9499999999999993"/>
    <x v="2"/>
    <x v="2"/>
  </r>
  <r>
    <s v="IRV-20769-219"/>
    <x v="688"/>
    <s v="77131-58092-GE"/>
    <s v="E-M-0.2"/>
    <n v="3"/>
    <x v="912"/>
    <s v=""/>
    <x v="2"/>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D9C2F8-8935-7543-8325-84B115B905C2}" name="PivotTable1"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6">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0" baseItem="0"/>
  </dataFields>
  <chartFormats count="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E260EB-50F8-0746-B456-FC7767DB0119}" name="PivotTable1"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6">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x="3"/>
        <item x="1"/>
        <item x="0"/>
        <item x="2"/>
      </items>
    </pivotField>
    <pivotField compact="0"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2">
    <chartFormat chart="9"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91A798-CE40-2B46-9EC8-F4F85D8E4F92}" name="PivotTable1" cacheId="7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6">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77D3DEC-D567-2042-8AFB-B82279EDADE8}" sourceName="Roast Type Name">
  <pivotTables>
    <pivotTable tabId="18" name="PivotTable1"/>
    <pivotTable tabId="19" name="PivotTable1"/>
    <pivotTable tabId="20" name="PivotTable1"/>
  </pivotTables>
  <data>
    <tabular pivotCacheId="155887631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08CACA-3A9B-8A4B-8868-4538E2435C57}" sourceName="Size">
  <pivotTables>
    <pivotTable tabId="18" name="PivotTable1"/>
    <pivotTable tabId="19" name="PivotTable1"/>
    <pivotTable tabId="20" name="PivotTable1"/>
  </pivotTables>
  <data>
    <tabular pivotCacheId="155887631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CE6AB7C-1DF6-2C43-9F36-31B4E5636EB4}" cache="Slicer_Roast_Type_Name" caption="Roast Type Name" columnCount="3" style="SlicerStyleLight2" rowHeight="365760"/>
  <slicer name="Size" xr10:uid="{EF9DDB24-E401-A844-A8E3-B2416236DC38}" cache="Slicer_Size" caption="Size"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288F4-1C34-C842-A551-8D79A7D8DA9A}" name="Table1" displayName="Table1" ref="A1:P1001" totalsRowShown="0" headerRowDxfId="1">
  <autoFilter ref="A1:P1001" xr:uid="{C3E288F4-1C34-C842-A551-8D79A7D8DA9A}"/>
  <tableColumns count="16">
    <tableColumn id="1" xr3:uid="{E98E4B40-4D36-B247-B3E0-099185F87E72}" name="Order ID" dataDxfId="9"/>
    <tableColumn id="2" xr3:uid="{5A35D1BF-6163-2441-AC67-35790D768CA1}" name="Order Date" dataDxfId="8"/>
    <tableColumn id="3" xr3:uid="{73375967-73B0-504F-9B9E-2458DC7FA9AC}" name="Customer ID" dataDxfId="7"/>
    <tableColumn id="4" xr3:uid="{205DF549-F69E-2244-9CE0-54603F72A722}" name="Product ID"/>
    <tableColumn id="5" xr3:uid="{ACD44FD5-29A7-974A-A494-8B82E3C7889D}" name="Quantity" dataDxfId="6"/>
    <tableColumn id="6" xr3:uid="{5D1B7603-7740-8D44-85FD-9E21E99019A5}" name="Customer Name" dataDxfId="5">
      <calculatedColumnFormula>_xlfn.XLOOKUP(C2,customers!$A$1:$A$1001,customers!$B$1:$B$1001,0)</calculatedColumnFormula>
    </tableColumn>
    <tableColumn id="7" xr3:uid="{618F162E-37D4-CE42-9337-61A9D54DFCC7}" name="Email" dataDxfId="4">
      <calculatedColumnFormula>IF(_xlfn.XLOOKUP(C2,customers!$A$1:$A$1001,customers!$C$1:$C$1001,0)=0,"",_xlfn.XLOOKUP(C2,customers!$A$1:$A$1001,customers!$C$1:$C$1001,0))</calculatedColumnFormula>
    </tableColumn>
    <tableColumn id="8" xr3:uid="{6DFD7A30-C5C6-1541-BBD2-6F913CABD232}" name="Country" dataDxfId="3">
      <calculatedColumnFormula>IF(_xlfn.XLOOKUP(C2,customers!$A$1:$A$1001,customers!$G$1:$G$1001,0)=0,"",_xlfn.XLOOKUP(C2,customers!$A$1:$A$1001,customers!$G$1:$G$1001,0))</calculatedColumnFormula>
    </tableColumn>
    <tableColumn id="9" xr3:uid="{D8174D8B-F1E1-0944-8096-A49453A078DB}" name="Coffee Type">
      <calculatedColumnFormula>IF(_xlfn.XLOOKUP(D2,products!$A$1:$A$1001,products!$B$1:$B$1001,0)=0,"",_xlfn.XLOOKUP(D2,products!$A$1:$A$1001,products!$B$1:$B$1001,0))</calculatedColumnFormula>
    </tableColumn>
    <tableColumn id="10" xr3:uid="{9DAB8150-C4F1-3D42-81D9-2D5C8A8CE320}" name="Roast Type">
      <calculatedColumnFormula>IF(_xlfn.XLOOKUP(D2,products!$A$1:$A$1001,products!$C$1:$C$1001,0)=0,"",_xlfn.XLOOKUP(D2,products!$A$1:$A$1001,products!$C$1:$C$1001,0))</calculatedColumnFormula>
    </tableColumn>
    <tableColumn id="11" xr3:uid="{BD135B4A-379C-5F4E-9E89-69E4B0B11D65}" name="Size" dataDxfId="2">
      <calculatedColumnFormula>IF(_xlfn.XLOOKUP(D2,products!$A$1:$A$1001,products!$D$1:$D$1001,0)=0,"",_xlfn.XLOOKUP(D2,products!$A$1:$A$1001,products!$D$1:$D$1001,0))</calculatedColumnFormula>
    </tableColumn>
    <tableColumn id="12" xr3:uid="{426A8EFF-C01B-774E-83DC-03F6B4515590}" name="Unit Price">
      <calculatedColumnFormula>IF(_xlfn.XLOOKUP(D2,products!$A$1:$A$1001,products!$E$1:$E$1001,0)=0,"",_xlfn.XLOOKUP(D2,products!$A$1:$A$1001,products!$E$1:$E$1001,0))</calculatedColumnFormula>
    </tableColumn>
    <tableColumn id="13" xr3:uid="{D44B1CF7-B482-1C4E-9CFB-F5BA319882A4}" name="Sales">
      <calculatedColumnFormula>L2*E2</calculatedColumnFormula>
    </tableColumn>
    <tableColumn id="14" xr3:uid="{E906B837-14C6-5243-8484-FA89E40DE35D}" name="Coffee Type Name">
      <calculatedColumnFormula>IF(I2="Rob","Robusta",IF( I2="Exc","Excelsa", IF(I2="Ara","Arabica", IF(I2="Lib","Liberica",""))))</calculatedColumnFormula>
    </tableColumn>
    <tableColumn id="15" xr3:uid="{F2D6FA08-036C-EA4D-B37E-6070E5C7DB15}" name="Roast Type Name">
      <calculatedColumnFormula>IF(J2="M","Medium", IF(J2="L","Light", IF(J2="D","Dark","")))</calculatedColumnFormula>
    </tableColumn>
    <tableColumn id="16" xr3:uid="{671BED93-3D51-3A40-91BD-FA62A43802AF}" name="Loyalty Card" dataDxfId="0">
      <calculatedColumnFormula>IF(_xlfn.XLOOKUP(C2,customers!$A$1:$A$1001,customers!$I$1:$I$1001,0)=0,"",_xlfn.XLOOKUP(C2,customers!$A$1:$A$1001,customers!$I$1:$I$1001,0))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AD70D0D-2104-3447-863E-F65FB9FDDC29}" sourceName="Order Date">
  <pivotTables>
    <pivotTable tabId="18" name="PivotTable1"/>
    <pivotTable tabId="19" name="PivotTable1"/>
    <pivotTable tabId="20" name="PivotTable1"/>
  </pivotTables>
  <state minimalRefreshVersion="6" lastRefreshVersion="6" pivotCacheId="15588763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B7253BA-771A-084F-BA0C-69518E1F8E6E}" cache="NativeTimeline_Order_Date" caption="Order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50D8F3-1D53-634F-81E4-A9AAC960F1FE}"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6BDF2-BCF8-034A-A866-22FBBA65E3FE}">
  <dimension ref="A3:B8"/>
  <sheetViews>
    <sheetView zoomScaleNormal="100" workbookViewId="0">
      <selection activeCell="J5" sqref="J5"/>
    </sheetView>
  </sheetViews>
  <sheetFormatPr baseColWidth="10" defaultRowHeight="15" x14ac:dyDescent="0.2"/>
  <cols>
    <col min="1" max="1" width="16" bestFit="1" customWidth="1"/>
    <col min="2" max="3" width="10.5" bestFit="1" customWidth="1"/>
    <col min="4" max="6" width="8.1640625" bestFit="1" customWidth="1"/>
    <col min="7" max="11" width="6.1640625" bestFit="1" customWidth="1"/>
    <col min="12" max="17" width="5.1640625" bestFit="1" customWidth="1"/>
    <col min="18" max="18" width="6.1640625" bestFit="1" customWidth="1"/>
    <col min="19" max="22" width="5.1640625" bestFit="1" customWidth="1"/>
    <col min="23" max="23" width="6.1640625" bestFit="1" customWidth="1"/>
    <col min="24" max="25" width="5.1640625" bestFit="1" customWidth="1"/>
    <col min="26" max="26" width="6.1640625" bestFit="1" customWidth="1"/>
    <col min="27" max="28" width="7.1640625" bestFit="1" customWidth="1"/>
    <col min="29" max="29" width="6.1640625" bestFit="1" customWidth="1"/>
    <col min="30" max="30" width="7.1640625" bestFit="1" customWidth="1"/>
    <col min="31" max="32" width="6.1640625" bestFit="1" customWidth="1"/>
    <col min="33" max="33" width="7.1640625" bestFit="1" customWidth="1"/>
    <col min="34" max="34" width="6.1640625" bestFit="1" customWidth="1"/>
    <col min="35" max="37" width="7.1640625" bestFit="1" customWidth="1"/>
    <col min="38" max="38" width="5.1640625" bestFit="1" customWidth="1"/>
    <col min="39" max="39" width="6.1640625" bestFit="1" customWidth="1"/>
    <col min="40" max="40" width="7.1640625" bestFit="1" customWidth="1"/>
    <col min="41" max="44" width="6.1640625" bestFit="1" customWidth="1"/>
    <col min="45" max="45" width="7.1640625" bestFit="1" customWidth="1"/>
    <col min="46" max="48" width="6.1640625" bestFit="1" customWidth="1"/>
    <col min="49" max="49" width="5.1640625" bestFit="1" customWidth="1"/>
    <col min="50" max="50" width="7.1640625" bestFit="1" customWidth="1"/>
    <col min="51" max="52" width="6.1640625" bestFit="1" customWidth="1"/>
    <col min="53" max="53" width="5.1640625" bestFit="1" customWidth="1"/>
    <col min="54" max="54" width="6.1640625" bestFit="1" customWidth="1"/>
    <col min="55" max="56" width="7.1640625" bestFit="1" customWidth="1"/>
    <col min="57" max="57" width="6.1640625" bestFit="1" customWidth="1"/>
    <col min="58" max="58" width="7.1640625" bestFit="1" customWidth="1"/>
    <col min="59" max="59" width="5.1640625" bestFit="1" customWidth="1"/>
    <col min="60" max="60" width="6.1640625" bestFit="1" customWidth="1"/>
    <col min="61" max="62" width="7.1640625" bestFit="1" customWidth="1"/>
    <col min="63" max="64" width="6.1640625" bestFit="1" customWidth="1"/>
    <col min="65" max="65" width="7.1640625" bestFit="1" customWidth="1"/>
    <col min="66" max="66" width="6.1640625" bestFit="1" customWidth="1"/>
    <col min="67" max="67" width="7.1640625" bestFit="1" customWidth="1"/>
    <col min="68" max="68" width="5.1640625" bestFit="1" customWidth="1"/>
    <col min="69" max="69" width="7.1640625" bestFit="1" customWidth="1"/>
    <col min="70" max="70" width="6.1640625" bestFit="1" customWidth="1"/>
    <col min="71" max="71" width="7.1640625" bestFit="1" customWidth="1"/>
    <col min="72" max="72" width="6.1640625" bestFit="1" customWidth="1"/>
    <col min="73" max="74" width="5.1640625" bestFit="1" customWidth="1"/>
    <col min="75" max="75" width="6.1640625" bestFit="1" customWidth="1"/>
    <col min="76" max="76" width="7.1640625" bestFit="1" customWidth="1"/>
    <col min="77" max="77" width="5.1640625" bestFit="1" customWidth="1"/>
    <col min="78" max="81" width="6.1640625" bestFit="1" customWidth="1"/>
    <col min="82" max="82" width="3.1640625" bestFit="1" customWidth="1"/>
    <col min="83" max="83" width="7.1640625" bestFit="1" customWidth="1"/>
    <col min="84" max="84" width="5.1640625" bestFit="1" customWidth="1"/>
    <col min="85" max="85" width="7.1640625" bestFit="1" customWidth="1"/>
    <col min="86" max="87" width="6.1640625" bestFit="1" customWidth="1"/>
    <col min="88" max="88" width="5.1640625" bestFit="1" customWidth="1"/>
    <col min="89" max="89" width="6.1640625" bestFit="1" customWidth="1"/>
    <col min="90" max="90" width="5.1640625" bestFit="1" customWidth="1"/>
    <col min="91" max="91" width="7.1640625" bestFit="1" customWidth="1"/>
    <col min="92" max="93" width="6.1640625" bestFit="1" customWidth="1"/>
    <col min="94" max="94" width="7.1640625" bestFit="1" customWidth="1"/>
    <col min="95" max="95" width="5.1640625" bestFit="1" customWidth="1"/>
    <col min="96" max="96" width="6.1640625" bestFit="1" customWidth="1"/>
    <col min="97" max="97" width="3.1640625" bestFit="1" customWidth="1"/>
    <col min="98" max="98" width="7.1640625" bestFit="1" customWidth="1"/>
    <col min="99" max="99" width="6.1640625" bestFit="1" customWidth="1"/>
    <col min="100" max="100" width="7.1640625" bestFit="1" customWidth="1"/>
    <col min="101" max="102" width="6.1640625" bestFit="1" customWidth="1"/>
    <col min="103" max="103" width="5.1640625" bestFit="1" customWidth="1"/>
    <col min="104" max="106" width="6.1640625" bestFit="1" customWidth="1"/>
    <col min="107" max="107" width="7.1640625" bestFit="1" customWidth="1"/>
    <col min="108" max="109" width="6.1640625" bestFit="1" customWidth="1"/>
    <col min="110" max="111" width="5.1640625" bestFit="1" customWidth="1"/>
    <col min="112" max="118" width="6.1640625" bestFit="1" customWidth="1"/>
    <col min="119" max="119" width="3.1640625" bestFit="1" customWidth="1"/>
    <col min="120" max="122" width="6.1640625" bestFit="1" customWidth="1"/>
    <col min="123" max="125" width="5.1640625" bestFit="1" customWidth="1"/>
    <col min="126" max="127" width="6.1640625" bestFit="1" customWidth="1"/>
    <col min="128" max="128" width="5.1640625" bestFit="1" customWidth="1"/>
    <col min="129" max="130" width="6.1640625" bestFit="1" customWidth="1"/>
    <col min="131" max="131" width="5.1640625" bestFit="1" customWidth="1"/>
    <col min="132" max="132" width="6.1640625" bestFit="1" customWidth="1"/>
    <col min="133" max="133" width="3.1640625" bestFit="1" customWidth="1"/>
    <col min="134" max="136" width="6.1640625" bestFit="1" customWidth="1"/>
    <col min="137" max="138" width="5.1640625" bestFit="1" customWidth="1"/>
    <col min="139" max="139" width="6.1640625" bestFit="1" customWidth="1"/>
    <col min="140" max="140" width="5.1640625" bestFit="1" customWidth="1"/>
    <col min="141" max="142" width="6.1640625" bestFit="1" customWidth="1"/>
    <col min="143" max="143" width="7.1640625" bestFit="1" customWidth="1"/>
    <col min="144" max="144" width="6.1640625" bestFit="1" customWidth="1"/>
    <col min="145" max="145" width="5.1640625" bestFit="1" customWidth="1"/>
    <col min="146" max="147" width="6.1640625" bestFit="1" customWidth="1"/>
    <col min="148" max="148" width="5.1640625" bestFit="1" customWidth="1"/>
    <col min="149" max="149" width="6.1640625" bestFit="1" customWidth="1"/>
    <col min="150" max="150" width="7.1640625" bestFit="1" customWidth="1"/>
    <col min="151" max="151" width="6.1640625" bestFit="1" customWidth="1"/>
    <col min="152" max="152" width="5.1640625" bestFit="1" customWidth="1"/>
    <col min="153" max="153" width="6.1640625" bestFit="1" customWidth="1"/>
    <col min="154" max="154" width="5.1640625" bestFit="1" customWidth="1"/>
    <col min="155" max="156" width="6.1640625" bestFit="1" customWidth="1"/>
    <col min="157" max="157" width="7.1640625" bestFit="1" customWidth="1"/>
    <col min="158" max="158" width="5.1640625" bestFit="1" customWidth="1"/>
    <col min="159" max="160" width="6.1640625" bestFit="1" customWidth="1"/>
    <col min="161" max="161" width="7.1640625" bestFit="1" customWidth="1"/>
    <col min="162" max="162" width="5.1640625" bestFit="1" customWidth="1"/>
    <col min="163" max="163" width="7.1640625" bestFit="1" customWidth="1"/>
    <col min="164" max="165" width="5.1640625" bestFit="1" customWidth="1"/>
    <col min="166" max="166" width="7.1640625" bestFit="1" customWidth="1"/>
    <col min="167" max="167" width="6.1640625" bestFit="1" customWidth="1"/>
    <col min="168" max="168" width="7.1640625" bestFit="1" customWidth="1"/>
    <col min="169" max="169" width="5.1640625" bestFit="1" customWidth="1"/>
    <col min="170" max="172" width="8.1640625" bestFit="1" customWidth="1"/>
    <col min="173" max="173" width="6.1640625" bestFit="1" customWidth="1"/>
    <col min="174" max="174" width="8.1640625" bestFit="1" customWidth="1"/>
    <col min="175" max="176" width="7.1640625" bestFit="1" customWidth="1"/>
    <col min="177" max="177" width="8.1640625" bestFit="1" customWidth="1"/>
    <col min="178" max="179" width="7.1640625" bestFit="1" customWidth="1"/>
    <col min="180" max="180" width="6.1640625" bestFit="1" customWidth="1"/>
    <col min="181" max="181" width="8.1640625" bestFit="1" customWidth="1"/>
    <col min="182" max="184" width="7.1640625" bestFit="1" customWidth="1"/>
    <col min="185" max="186" width="8.1640625" bestFit="1" customWidth="1"/>
    <col min="187" max="187" width="7.1640625" bestFit="1" customWidth="1"/>
    <col min="188" max="188" width="8.1640625" bestFit="1" customWidth="1"/>
    <col min="189" max="189" width="7.1640625" bestFit="1" customWidth="1"/>
    <col min="190" max="190" width="8.1640625" bestFit="1" customWidth="1"/>
    <col min="191" max="192" width="7.1640625" bestFit="1" customWidth="1"/>
    <col min="193" max="193" width="8.1640625" bestFit="1" customWidth="1"/>
    <col min="194" max="194" width="7.1640625" bestFit="1" customWidth="1"/>
    <col min="195" max="195" width="8.1640625" bestFit="1" customWidth="1"/>
    <col min="196" max="199" width="7.1640625" bestFit="1" customWidth="1"/>
  </cols>
  <sheetData>
    <row r="3" spans="1:2" x14ac:dyDescent="0.2">
      <c r="A3" s="4" t="s">
        <v>4</v>
      </c>
      <c r="B3" t="s">
        <v>6215</v>
      </c>
    </row>
    <row r="4" spans="1:2" x14ac:dyDescent="0.2">
      <c r="A4" t="s">
        <v>2587</v>
      </c>
      <c r="B4" s="8">
        <v>289.11</v>
      </c>
    </row>
    <row r="5" spans="1:2" x14ac:dyDescent="0.2">
      <c r="A5" t="s">
        <v>1598</v>
      </c>
      <c r="B5" s="8">
        <v>281.67499999999995</v>
      </c>
    </row>
    <row r="6" spans="1:2" x14ac:dyDescent="0.2">
      <c r="A6" t="s">
        <v>3753</v>
      </c>
      <c r="B6" s="8">
        <v>278.01</v>
      </c>
    </row>
    <row r="7" spans="1:2" x14ac:dyDescent="0.2">
      <c r="A7" t="s">
        <v>5765</v>
      </c>
      <c r="B7" s="8">
        <v>307.04499999999996</v>
      </c>
    </row>
    <row r="8" spans="1:2" x14ac:dyDescent="0.2">
      <c r="A8" t="s">
        <v>5114</v>
      </c>
      <c r="B8" s="8">
        <v>317.06999999999994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C8225-C207-1947-B1F1-6E67775E4366}">
  <dimension ref="A3:B6"/>
  <sheetViews>
    <sheetView zoomScaleNormal="100" workbookViewId="0">
      <selection activeCell="Z20" sqref="Z20"/>
    </sheetView>
  </sheetViews>
  <sheetFormatPr baseColWidth="10" defaultRowHeight="15" x14ac:dyDescent="0.2"/>
  <cols>
    <col min="1" max="1" width="13.5" bestFit="1" customWidth="1"/>
    <col min="2" max="3" width="10.5" bestFit="1" customWidth="1"/>
    <col min="4" max="6" width="8.1640625" bestFit="1" customWidth="1"/>
    <col min="7" max="11" width="6.1640625" bestFit="1" customWidth="1"/>
    <col min="12" max="17" width="5.1640625" bestFit="1" customWidth="1"/>
    <col min="18" max="18" width="6.1640625" bestFit="1" customWidth="1"/>
    <col min="19" max="22" width="5.1640625" bestFit="1" customWidth="1"/>
    <col min="23" max="23" width="6.1640625" bestFit="1" customWidth="1"/>
    <col min="24" max="25" width="5.1640625" bestFit="1" customWidth="1"/>
    <col min="26" max="26" width="6.1640625" bestFit="1" customWidth="1"/>
    <col min="27" max="28" width="7.1640625" bestFit="1" customWidth="1"/>
    <col min="29" max="29" width="6.1640625" bestFit="1" customWidth="1"/>
    <col min="30" max="30" width="7.1640625" bestFit="1" customWidth="1"/>
    <col min="31" max="32" width="6.1640625" bestFit="1" customWidth="1"/>
    <col min="33" max="33" width="7.1640625" bestFit="1" customWidth="1"/>
    <col min="34" max="34" width="6.1640625" bestFit="1" customWidth="1"/>
    <col min="35" max="37" width="7.1640625" bestFit="1" customWidth="1"/>
    <col min="38" max="38" width="5.1640625" bestFit="1" customWidth="1"/>
    <col min="39" max="39" width="6.1640625" bestFit="1" customWidth="1"/>
    <col min="40" max="40" width="7.1640625" bestFit="1" customWidth="1"/>
    <col min="41" max="44" width="6.1640625" bestFit="1" customWidth="1"/>
    <col min="45" max="45" width="7.1640625" bestFit="1" customWidth="1"/>
    <col min="46" max="48" width="6.1640625" bestFit="1" customWidth="1"/>
    <col min="49" max="49" width="5.1640625" bestFit="1" customWidth="1"/>
    <col min="50" max="50" width="7.1640625" bestFit="1" customWidth="1"/>
    <col min="51" max="52" width="6.1640625" bestFit="1" customWidth="1"/>
    <col min="53" max="53" width="5.1640625" bestFit="1" customWidth="1"/>
    <col min="54" max="54" width="6.1640625" bestFit="1" customWidth="1"/>
    <col min="55" max="56" width="7.1640625" bestFit="1" customWidth="1"/>
    <col min="57" max="57" width="6.1640625" bestFit="1" customWidth="1"/>
    <col min="58" max="58" width="7.1640625" bestFit="1" customWidth="1"/>
    <col min="59" max="59" width="5.1640625" bestFit="1" customWidth="1"/>
    <col min="60" max="60" width="6.1640625" bestFit="1" customWidth="1"/>
    <col min="61" max="62" width="7.1640625" bestFit="1" customWidth="1"/>
    <col min="63" max="64" width="6.1640625" bestFit="1" customWidth="1"/>
    <col min="65" max="65" width="7.1640625" bestFit="1" customWidth="1"/>
    <col min="66" max="66" width="6.1640625" bestFit="1" customWidth="1"/>
    <col min="67" max="67" width="7.1640625" bestFit="1" customWidth="1"/>
    <col min="68" max="68" width="5.1640625" bestFit="1" customWidth="1"/>
    <col min="69" max="69" width="7.1640625" bestFit="1" customWidth="1"/>
    <col min="70" max="70" width="6.1640625" bestFit="1" customWidth="1"/>
    <col min="71" max="71" width="7.1640625" bestFit="1" customWidth="1"/>
    <col min="72" max="72" width="6.1640625" bestFit="1" customWidth="1"/>
    <col min="73" max="74" width="5.1640625" bestFit="1" customWidth="1"/>
    <col min="75" max="75" width="6.1640625" bestFit="1" customWidth="1"/>
    <col min="76" max="76" width="7.1640625" bestFit="1" customWidth="1"/>
    <col min="77" max="77" width="5.1640625" bestFit="1" customWidth="1"/>
    <col min="78" max="81" width="6.1640625" bestFit="1" customWidth="1"/>
    <col min="82" max="82" width="3.1640625" bestFit="1" customWidth="1"/>
    <col min="83" max="83" width="7.1640625" bestFit="1" customWidth="1"/>
    <col min="84" max="84" width="5.1640625" bestFit="1" customWidth="1"/>
    <col min="85" max="85" width="7.1640625" bestFit="1" customWidth="1"/>
    <col min="86" max="87" width="6.1640625" bestFit="1" customWidth="1"/>
    <col min="88" max="88" width="5.1640625" bestFit="1" customWidth="1"/>
    <col min="89" max="89" width="6.1640625" bestFit="1" customWidth="1"/>
    <col min="90" max="90" width="5.1640625" bestFit="1" customWidth="1"/>
    <col min="91" max="91" width="7.1640625" bestFit="1" customWidth="1"/>
    <col min="92" max="93" width="6.1640625" bestFit="1" customWidth="1"/>
    <col min="94" max="94" width="7.1640625" bestFit="1" customWidth="1"/>
    <col min="95" max="95" width="5.1640625" bestFit="1" customWidth="1"/>
    <col min="96" max="96" width="6.1640625" bestFit="1" customWidth="1"/>
    <col min="97" max="97" width="3.1640625" bestFit="1" customWidth="1"/>
    <col min="98" max="98" width="7.1640625" bestFit="1" customWidth="1"/>
    <col min="99" max="99" width="6.1640625" bestFit="1" customWidth="1"/>
    <col min="100" max="100" width="7.1640625" bestFit="1" customWidth="1"/>
    <col min="101" max="102" width="6.1640625" bestFit="1" customWidth="1"/>
    <col min="103" max="103" width="5.1640625" bestFit="1" customWidth="1"/>
    <col min="104" max="106" width="6.1640625" bestFit="1" customWidth="1"/>
    <col min="107" max="107" width="7.1640625" bestFit="1" customWidth="1"/>
    <col min="108" max="109" width="6.1640625" bestFit="1" customWidth="1"/>
    <col min="110" max="111" width="5.1640625" bestFit="1" customWidth="1"/>
    <col min="112" max="118" width="6.1640625" bestFit="1" customWidth="1"/>
    <col min="119" max="119" width="3.1640625" bestFit="1" customWidth="1"/>
    <col min="120" max="122" width="6.1640625" bestFit="1" customWidth="1"/>
    <col min="123" max="125" width="5.1640625" bestFit="1" customWidth="1"/>
    <col min="126" max="127" width="6.1640625" bestFit="1" customWidth="1"/>
    <col min="128" max="128" width="5.1640625" bestFit="1" customWidth="1"/>
    <col min="129" max="130" width="6.1640625" bestFit="1" customWidth="1"/>
    <col min="131" max="131" width="5.1640625" bestFit="1" customWidth="1"/>
    <col min="132" max="132" width="6.1640625" bestFit="1" customWidth="1"/>
    <col min="133" max="133" width="3.1640625" bestFit="1" customWidth="1"/>
    <col min="134" max="136" width="6.1640625" bestFit="1" customWidth="1"/>
    <col min="137" max="138" width="5.1640625" bestFit="1" customWidth="1"/>
    <col min="139" max="139" width="6.1640625" bestFit="1" customWidth="1"/>
    <col min="140" max="140" width="5.1640625" bestFit="1" customWidth="1"/>
    <col min="141" max="142" width="6.1640625" bestFit="1" customWidth="1"/>
    <col min="143" max="143" width="7.1640625" bestFit="1" customWidth="1"/>
    <col min="144" max="144" width="6.1640625" bestFit="1" customWidth="1"/>
    <col min="145" max="145" width="5.1640625" bestFit="1" customWidth="1"/>
    <col min="146" max="147" width="6.1640625" bestFit="1" customWidth="1"/>
    <col min="148" max="148" width="5.1640625" bestFit="1" customWidth="1"/>
    <col min="149" max="149" width="6.1640625" bestFit="1" customWidth="1"/>
    <col min="150" max="150" width="7.1640625" bestFit="1" customWidth="1"/>
    <col min="151" max="151" width="6.1640625" bestFit="1" customWidth="1"/>
    <col min="152" max="152" width="5.1640625" bestFit="1" customWidth="1"/>
    <col min="153" max="153" width="6.1640625" bestFit="1" customWidth="1"/>
    <col min="154" max="154" width="5.1640625" bestFit="1" customWidth="1"/>
    <col min="155" max="156" width="6.1640625" bestFit="1" customWidth="1"/>
    <col min="157" max="157" width="7.1640625" bestFit="1" customWidth="1"/>
    <col min="158" max="158" width="5.1640625" bestFit="1" customWidth="1"/>
    <col min="159" max="160" width="6.1640625" bestFit="1" customWidth="1"/>
    <col min="161" max="161" width="7.1640625" bestFit="1" customWidth="1"/>
    <col min="162" max="162" width="5.1640625" bestFit="1" customWidth="1"/>
    <col min="163" max="163" width="7.1640625" bestFit="1" customWidth="1"/>
    <col min="164" max="165" width="5.1640625" bestFit="1" customWidth="1"/>
    <col min="166" max="166" width="7.1640625" bestFit="1" customWidth="1"/>
    <col min="167" max="167" width="6.1640625" bestFit="1" customWidth="1"/>
    <col min="168" max="168" width="7.1640625" bestFit="1" customWidth="1"/>
    <col min="169" max="169" width="5.1640625" bestFit="1" customWidth="1"/>
    <col min="170" max="172" width="8.1640625" bestFit="1" customWidth="1"/>
    <col min="173" max="173" width="6.1640625" bestFit="1" customWidth="1"/>
    <col min="174" max="174" width="8.1640625" bestFit="1" customWidth="1"/>
    <col min="175" max="176" width="7.1640625" bestFit="1" customWidth="1"/>
    <col min="177" max="177" width="8.1640625" bestFit="1" customWidth="1"/>
    <col min="178" max="179" width="7.1640625" bestFit="1" customWidth="1"/>
    <col min="180" max="180" width="6.1640625" bestFit="1" customWidth="1"/>
    <col min="181" max="181" width="8.1640625" bestFit="1" customWidth="1"/>
    <col min="182" max="184" width="7.1640625" bestFit="1" customWidth="1"/>
    <col min="185" max="186" width="8.1640625" bestFit="1" customWidth="1"/>
    <col min="187" max="187" width="7.1640625" bestFit="1" customWidth="1"/>
    <col min="188" max="188" width="8.1640625" bestFit="1" customWidth="1"/>
    <col min="189" max="189" width="7.1640625" bestFit="1" customWidth="1"/>
    <col min="190" max="190" width="8.1640625" bestFit="1" customWidth="1"/>
    <col min="191" max="192" width="7.1640625" bestFit="1" customWidth="1"/>
    <col min="193" max="193" width="8.1640625" bestFit="1" customWidth="1"/>
    <col min="194" max="194" width="7.1640625" bestFit="1" customWidth="1"/>
    <col min="195" max="195" width="8.1640625" bestFit="1" customWidth="1"/>
    <col min="196" max="199" width="7.1640625" bestFit="1" customWidth="1"/>
  </cols>
  <sheetData>
    <row r="3" spans="1:2" x14ac:dyDescent="0.2">
      <c r="A3" s="4" t="s">
        <v>7</v>
      </c>
      <c r="B3" t="s">
        <v>6215</v>
      </c>
    </row>
    <row r="4" spans="1:2" x14ac:dyDescent="0.2">
      <c r="A4" t="s">
        <v>318</v>
      </c>
      <c r="B4" s="8">
        <v>6696.8649999999989</v>
      </c>
    </row>
    <row r="5" spans="1:2" x14ac:dyDescent="0.2">
      <c r="A5" t="s">
        <v>28</v>
      </c>
      <c r="B5" s="8">
        <v>2798.5050000000001</v>
      </c>
    </row>
    <row r="6" spans="1:2" x14ac:dyDescent="0.2">
      <c r="A6" t="s">
        <v>19</v>
      </c>
      <c r="B6" s="8">
        <v>35638.88499999998</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2A9B-F872-F048-A916-CD2F6EB561E1}">
  <dimension ref="A3:F48"/>
  <sheetViews>
    <sheetView topLeftCell="F1" zoomScaleNormal="100" workbookViewId="0">
      <selection activeCell="X11" sqref="X11"/>
    </sheetView>
  </sheetViews>
  <sheetFormatPr baseColWidth="10" defaultRowHeight="15" x14ac:dyDescent="0.2"/>
  <cols>
    <col min="1" max="2" width="12.1640625" bestFit="1" customWidth="1"/>
    <col min="3" max="3" width="17.5" bestFit="1" customWidth="1"/>
    <col min="4" max="6" width="8.1640625" bestFit="1" customWidth="1"/>
    <col min="7" max="11" width="6.1640625" bestFit="1" customWidth="1"/>
    <col min="12" max="17" width="5.1640625" bestFit="1" customWidth="1"/>
    <col min="18" max="18" width="6.1640625" bestFit="1" customWidth="1"/>
    <col min="19" max="22" width="5.1640625" bestFit="1" customWidth="1"/>
    <col min="23" max="23" width="6.1640625" bestFit="1" customWidth="1"/>
    <col min="24" max="25" width="5.1640625" bestFit="1" customWidth="1"/>
    <col min="26" max="26" width="6.1640625" bestFit="1" customWidth="1"/>
    <col min="27" max="28" width="7.1640625" bestFit="1" customWidth="1"/>
    <col min="29" max="29" width="6.1640625" bestFit="1" customWidth="1"/>
    <col min="30" max="30" width="7.1640625" bestFit="1" customWidth="1"/>
    <col min="31" max="32" width="6.1640625" bestFit="1" customWidth="1"/>
    <col min="33" max="33" width="7.1640625" bestFit="1" customWidth="1"/>
    <col min="34" max="34" width="6.1640625" bestFit="1" customWidth="1"/>
    <col min="35" max="37" width="7.1640625" bestFit="1" customWidth="1"/>
    <col min="38" max="38" width="5.1640625" bestFit="1" customWidth="1"/>
    <col min="39" max="39" width="6.1640625" bestFit="1" customWidth="1"/>
    <col min="40" max="40" width="7.1640625" bestFit="1" customWidth="1"/>
    <col min="41" max="44" width="6.1640625" bestFit="1" customWidth="1"/>
    <col min="45" max="45" width="7.1640625" bestFit="1" customWidth="1"/>
    <col min="46" max="48" width="6.1640625" bestFit="1" customWidth="1"/>
    <col min="49" max="49" width="5.1640625" bestFit="1" customWidth="1"/>
    <col min="50" max="50" width="7.1640625" bestFit="1" customWidth="1"/>
    <col min="51" max="52" width="6.1640625" bestFit="1" customWidth="1"/>
    <col min="53" max="53" width="5.1640625" bestFit="1" customWidth="1"/>
    <col min="54" max="54" width="6.1640625" bestFit="1" customWidth="1"/>
    <col min="55" max="56" width="7.1640625" bestFit="1" customWidth="1"/>
    <col min="57" max="57" width="6.1640625" bestFit="1" customWidth="1"/>
    <col min="58" max="58" width="7.1640625" bestFit="1" customWidth="1"/>
    <col min="59" max="59" width="5.1640625" bestFit="1" customWidth="1"/>
    <col min="60" max="60" width="6.1640625" bestFit="1" customWidth="1"/>
    <col min="61" max="62" width="7.1640625" bestFit="1" customWidth="1"/>
    <col min="63" max="64" width="6.1640625" bestFit="1" customWidth="1"/>
    <col min="65" max="65" width="7.1640625" bestFit="1" customWidth="1"/>
    <col min="66" max="66" width="6.1640625" bestFit="1" customWidth="1"/>
    <col min="67" max="67" width="7.1640625" bestFit="1" customWidth="1"/>
    <col min="68" max="68" width="5.1640625" bestFit="1" customWidth="1"/>
    <col min="69" max="69" width="7.1640625" bestFit="1" customWidth="1"/>
    <col min="70" max="70" width="6.1640625" bestFit="1" customWidth="1"/>
    <col min="71" max="71" width="7.1640625" bestFit="1" customWidth="1"/>
    <col min="72" max="72" width="6.1640625" bestFit="1" customWidth="1"/>
    <col min="73" max="74" width="5.1640625" bestFit="1" customWidth="1"/>
    <col min="75" max="75" width="6.1640625" bestFit="1" customWidth="1"/>
    <col min="76" max="76" width="7.1640625" bestFit="1" customWidth="1"/>
    <col min="77" max="77" width="5.1640625" bestFit="1" customWidth="1"/>
    <col min="78" max="81" width="6.1640625" bestFit="1" customWidth="1"/>
    <col min="82" max="82" width="3.1640625" bestFit="1" customWidth="1"/>
    <col min="83" max="83" width="7.1640625" bestFit="1" customWidth="1"/>
    <col min="84" max="84" width="5.1640625" bestFit="1" customWidth="1"/>
    <col min="85" max="85" width="7.1640625" bestFit="1" customWidth="1"/>
    <col min="86" max="87" width="6.1640625" bestFit="1" customWidth="1"/>
    <col min="88" max="88" width="5.1640625" bestFit="1" customWidth="1"/>
    <col min="89" max="89" width="6.1640625" bestFit="1" customWidth="1"/>
    <col min="90" max="90" width="5.1640625" bestFit="1" customWidth="1"/>
    <col min="91" max="91" width="7.1640625" bestFit="1" customWidth="1"/>
    <col min="92" max="93" width="6.1640625" bestFit="1" customWidth="1"/>
    <col min="94" max="94" width="7.1640625" bestFit="1" customWidth="1"/>
    <col min="95" max="95" width="5.1640625" bestFit="1" customWidth="1"/>
    <col min="96" max="96" width="6.1640625" bestFit="1" customWidth="1"/>
    <col min="97" max="97" width="3.1640625" bestFit="1" customWidth="1"/>
    <col min="98" max="98" width="7.1640625" bestFit="1" customWidth="1"/>
    <col min="99" max="99" width="6.1640625" bestFit="1" customWidth="1"/>
    <col min="100" max="100" width="7.1640625" bestFit="1" customWidth="1"/>
    <col min="101" max="102" width="6.1640625" bestFit="1" customWidth="1"/>
    <col min="103" max="103" width="5.1640625" bestFit="1" customWidth="1"/>
    <col min="104" max="106" width="6.1640625" bestFit="1" customWidth="1"/>
    <col min="107" max="107" width="7.1640625" bestFit="1" customWidth="1"/>
    <col min="108" max="109" width="6.1640625" bestFit="1" customWidth="1"/>
    <col min="110" max="111" width="5.1640625" bestFit="1" customWidth="1"/>
    <col min="112" max="118" width="6.1640625" bestFit="1" customWidth="1"/>
    <col min="119" max="119" width="3.1640625" bestFit="1" customWidth="1"/>
    <col min="120" max="122" width="6.1640625" bestFit="1" customWidth="1"/>
    <col min="123" max="125" width="5.1640625" bestFit="1" customWidth="1"/>
    <col min="126" max="127" width="6.1640625" bestFit="1" customWidth="1"/>
    <col min="128" max="128" width="5.1640625" bestFit="1" customWidth="1"/>
    <col min="129" max="130" width="6.1640625" bestFit="1" customWidth="1"/>
    <col min="131" max="131" width="5.1640625" bestFit="1" customWidth="1"/>
    <col min="132" max="132" width="6.1640625" bestFit="1" customWidth="1"/>
    <col min="133" max="133" width="3.1640625" bestFit="1" customWidth="1"/>
    <col min="134" max="136" width="6.1640625" bestFit="1" customWidth="1"/>
    <col min="137" max="138" width="5.1640625" bestFit="1" customWidth="1"/>
    <col min="139" max="139" width="6.1640625" bestFit="1" customWidth="1"/>
    <col min="140" max="140" width="5.1640625" bestFit="1" customWidth="1"/>
    <col min="141" max="142" width="6.1640625" bestFit="1" customWidth="1"/>
    <col min="143" max="143" width="7.1640625" bestFit="1" customWidth="1"/>
    <col min="144" max="144" width="6.1640625" bestFit="1" customWidth="1"/>
    <col min="145" max="145" width="5.1640625" bestFit="1" customWidth="1"/>
    <col min="146" max="147" width="6.1640625" bestFit="1" customWidth="1"/>
    <col min="148" max="148" width="5.1640625" bestFit="1" customWidth="1"/>
    <col min="149" max="149" width="6.1640625" bestFit="1" customWidth="1"/>
    <col min="150" max="150" width="7.1640625" bestFit="1" customWidth="1"/>
    <col min="151" max="151" width="6.1640625" bestFit="1" customWidth="1"/>
    <col min="152" max="152" width="5.1640625" bestFit="1" customWidth="1"/>
    <col min="153" max="153" width="6.1640625" bestFit="1" customWidth="1"/>
    <col min="154" max="154" width="5.1640625" bestFit="1" customWidth="1"/>
    <col min="155" max="156" width="6.1640625" bestFit="1" customWidth="1"/>
    <col min="157" max="157" width="7.1640625" bestFit="1" customWidth="1"/>
    <col min="158" max="158" width="5.1640625" bestFit="1" customWidth="1"/>
    <col min="159" max="160" width="6.1640625" bestFit="1" customWidth="1"/>
    <col min="161" max="161" width="7.1640625" bestFit="1" customWidth="1"/>
    <col min="162" max="162" width="5.1640625" bestFit="1" customWidth="1"/>
    <col min="163" max="163" width="7.1640625" bestFit="1" customWidth="1"/>
    <col min="164" max="165" width="5.1640625" bestFit="1" customWidth="1"/>
    <col min="166" max="166" width="7.1640625" bestFit="1" customWidth="1"/>
    <col min="167" max="167" width="6.1640625" bestFit="1" customWidth="1"/>
    <col min="168" max="168" width="7.1640625" bestFit="1" customWidth="1"/>
    <col min="169" max="169" width="5.1640625" bestFit="1" customWidth="1"/>
    <col min="170" max="172" width="8.1640625" bestFit="1" customWidth="1"/>
    <col min="173" max="173" width="6.1640625" bestFit="1" customWidth="1"/>
    <col min="174" max="174" width="8.1640625" bestFit="1" customWidth="1"/>
    <col min="175" max="176" width="7.1640625" bestFit="1" customWidth="1"/>
    <col min="177" max="177" width="8.1640625" bestFit="1" customWidth="1"/>
    <col min="178" max="179" width="7.1640625" bestFit="1" customWidth="1"/>
    <col min="180" max="180" width="6.1640625" bestFit="1" customWidth="1"/>
    <col min="181" max="181" width="8.1640625" bestFit="1" customWidth="1"/>
    <col min="182" max="184" width="7.1640625" bestFit="1" customWidth="1"/>
    <col min="185" max="186" width="8.1640625" bestFit="1" customWidth="1"/>
    <col min="187" max="187" width="7.1640625" bestFit="1" customWidth="1"/>
    <col min="188" max="188" width="8.1640625" bestFit="1" customWidth="1"/>
    <col min="189" max="189" width="7.1640625" bestFit="1" customWidth="1"/>
    <col min="190" max="190" width="8.1640625" bestFit="1" customWidth="1"/>
    <col min="191" max="192" width="7.1640625" bestFit="1" customWidth="1"/>
    <col min="193" max="193" width="8.1640625" bestFit="1" customWidth="1"/>
    <col min="194" max="194" width="7.1640625" bestFit="1" customWidth="1"/>
    <col min="195" max="195" width="8.1640625" bestFit="1" customWidth="1"/>
    <col min="196" max="199" width="7.1640625" bestFit="1" customWidth="1"/>
  </cols>
  <sheetData>
    <row r="3" spans="1:6" x14ac:dyDescent="0.2">
      <c r="A3" s="4" t="s">
        <v>6215</v>
      </c>
      <c r="C3" s="4" t="s">
        <v>6196</v>
      </c>
    </row>
    <row r="4" spans="1:6" x14ac:dyDescent="0.2">
      <c r="A4" s="4" t="s">
        <v>6214</v>
      </c>
      <c r="B4" s="4" t="s">
        <v>1</v>
      </c>
      <c r="C4" t="s">
        <v>6216</v>
      </c>
      <c r="D4" t="s">
        <v>6217</v>
      </c>
      <c r="E4" t="s">
        <v>6218</v>
      </c>
      <c r="F4" t="s">
        <v>6219</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pageSetup paperSize="9" orientation="portrait" horizontalDpi="0" verticalDpi="0"/>
  <extLst>
    <ext xmlns:x15="http://schemas.microsoft.com/office/spreadsheetml/2010/11/main" uri="{7E03D99C-DC04-49d9-9315-930204A7B6E9}">
      <x15:timelineRefs>
        <x15:timelineRef r:id="rId2"/>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65A2-8A7C-9949-9A23-40629EDBB1D5}">
  <dimension ref="B1:P6"/>
  <sheetViews>
    <sheetView showGridLines="0" showRowColHeaders="0" tabSelected="1" workbookViewId="0">
      <selection activeCell="O41" sqref="O41"/>
    </sheetView>
  </sheetViews>
  <sheetFormatPr baseColWidth="10" defaultRowHeight="15" x14ac:dyDescent="0.2"/>
  <cols>
    <col min="1" max="1" width="3.6640625" customWidth="1"/>
    <col min="10" max="10" width="10.83203125" style="11"/>
    <col min="12" max="12" width="2.1640625" style="11" customWidth="1"/>
  </cols>
  <sheetData>
    <row r="1" spans="2:16" ht="62" customHeight="1" x14ac:dyDescent="0.55000000000000004">
      <c r="B1" s="10" t="s">
        <v>6220</v>
      </c>
      <c r="C1" s="9"/>
      <c r="D1" s="9"/>
      <c r="E1" s="9"/>
      <c r="F1" s="9"/>
      <c r="G1" s="9"/>
      <c r="H1" s="9"/>
      <c r="I1" s="9"/>
      <c r="J1" s="9"/>
      <c r="K1" s="9"/>
      <c r="L1" s="9"/>
      <c r="M1" s="9"/>
      <c r="N1" s="9"/>
      <c r="O1" s="9"/>
      <c r="P1" s="9"/>
    </row>
    <row r="2" spans="2:16" s="11" customFormat="1" ht="9" customHeight="1" x14ac:dyDescent="0.2"/>
    <row r="6" spans="2:16" s="11" customFormat="1" x14ac:dyDescent="0.2"/>
  </sheetData>
  <mergeCells count="1">
    <mergeCell ref="B1:P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R13" sqref="R13"/>
    </sheetView>
  </sheetViews>
  <sheetFormatPr baseColWidth="10" defaultColWidth="8.83203125" defaultRowHeight="15" x14ac:dyDescent="0.2"/>
  <cols>
    <col min="1" max="1" width="16.5" bestFit="1" customWidth="1"/>
    <col min="2" max="2" width="12" style="6" customWidth="1"/>
    <col min="3" max="3" width="17.5" bestFit="1" customWidth="1"/>
    <col min="4" max="4" width="11.33203125" customWidth="1"/>
    <col min="5" max="5" width="10" customWidth="1"/>
    <col min="6" max="6" width="16.1640625" customWidth="1"/>
    <col min="7" max="7" width="21.5" customWidth="1"/>
    <col min="8" max="8" width="18.83203125" customWidth="1"/>
    <col min="9" max="9" width="12.5" customWidth="1"/>
    <col min="10" max="10" width="11.6640625" customWidth="1"/>
    <col min="11" max="11" width="6.1640625" style="1" customWidth="1"/>
    <col min="12" max="12" width="10.6640625" customWidth="1"/>
    <col min="13" max="13" width="7" customWidth="1"/>
    <col min="14" max="14" width="17.6640625" customWidth="1"/>
    <col min="15" max="15" width="16.83203125" customWidth="1"/>
    <col min="16" max="16" width="13" bestFit="1" customWidth="1"/>
  </cols>
  <sheetData>
    <row r="1" spans="1:16" x14ac:dyDescent="0.2">
      <c r="A1" s="2" t="s">
        <v>0</v>
      </c>
      <c r="B1" s="5" t="s">
        <v>1</v>
      </c>
      <c r="C1" s="2" t="s">
        <v>3</v>
      </c>
      <c r="D1" s="2" t="s">
        <v>11</v>
      </c>
      <c r="E1" s="2" t="s">
        <v>14</v>
      </c>
      <c r="F1" s="2" t="s">
        <v>4</v>
      </c>
      <c r="G1" s="2" t="s">
        <v>2</v>
      </c>
      <c r="H1" s="2" t="s">
        <v>7</v>
      </c>
      <c r="I1" s="2" t="s">
        <v>9</v>
      </c>
      <c r="J1" s="2" t="s">
        <v>10</v>
      </c>
      <c r="K1" s="3" t="s">
        <v>12</v>
      </c>
      <c r="L1" s="2" t="s">
        <v>13</v>
      </c>
      <c r="M1" s="2" t="s">
        <v>15</v>
      </c>
      <c r="N1" s="2" t="s">
        <v>6196</v>
      </c>
      <c r="O1" s="2" t="s">
        <v>6197</v>
      </c>
      <c r="P1" s="2" t="s">
        <v>6189</v>
      </c>
    </row>
    <row r="2" spans="1:16" x14ac:dyDescent="0.2">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IF(_xlfn.XLOOKUP(C2,customers!$A$1:$A$1001,customers!$G$1:$G$1001,0)=0,"",_xlfn.XLOOKUP(C2,customers!$A$1:$A$1001,customers!$G$1:$G$1001,0))</f>
        <v>United States</v>
      </c>
      <c r="I2" t="str">
        <f>IF(_xlfn.XLOOKUP(D2,products!$A$1:$A$1001,products!$B$1:$B$1001,0)=0,"",_xlfn.XLOOKUP(D2,products!$A$1:$A$1001,products!$B$1:$B$1001,0))</f>
        <v>Rob</v>
      </c>
      <c r="J2" t="str">
        <f>IF(_xlfn.XLOOKUP(D2,products!$A$1:$A$1001,products!$C$1:$C$1001,0)=0,"",_xlfn.XLOOKUP(D2,products!$A$1:$A$1001,products!$C$1:$C$1001,0))</f>
        <v>M</v>
      </c>
      <c r="K2" s="1">
        <f>IF(_xlfn.XLOOKUP(D2,products!$A$1:$A$1001,products!$D$1:$D$1001,0)=0,"",_xlfn.XLOOKUP(D2,products!$A$1:$A$1001,products!$D$1:$D$1001,0))</f>
        <v>1</v>
      </c>
      <c r="L2">
        <f>IF(_xlfn.XLOOKUP(D2,products!$A$1:$A$1001,products!$E$1:$E$1001,0)=0,"",_xlfn.XLOOKUP(D2,products!$A$1:$A$1001,products!$E$1:$E$1001,0))</f>
        <v>9.9499999999999993</v>
      </c>
      <c r="M2">
        <f>L2*E2</f>
        <v>19.899999999999999</v>
      </c>
      <c r="N2" t="str">
        <f>IF(I2="Rob","Robusta",IF( I2="Exc","Excelsa", IF(I2="Ara","Arabica", IF(I2="Lib","Liberica",""))))</f>
        <v>Robusta</v>
      </c>
      <c r="O2" t="str">
        <f>IF(J2="M","Medium", IF(J2="L","Light", IF(J2="D","Dark","")))</f>
        <v>Medium</v>
      </c>
      <c r="P2" t="str">
        <f>IF(_xlfn.XLOOKUP(C2,customers!$A$1:$A$1001,customers!$I$1:$I$1001,0)=0,"",_xlfn.XLOOKUP(C2,customers!$A$1:$A$1001,customers!$I$1:$I$1001,0))</f>
        <v>Yes</v>
      </c>
    </row>
    <row r="3" spans="1:16" x14ac:dyDescent="0.2">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IF(_xlfn.XLOOKUP(C3,customers!$A$1:$A$1001,customers!$G$1:$G$1001,0)=0,"",_xlfn.XLOOKUP(C3,customers!$A$1:$A$1001,customers!$G$1:$G$1001,0))</f>
        <v>United States</v>
      </c>
      <c r="I3" t="str">
        <f>IF(_xlfn.XLOOKUP(D3,products!$A$1:$A$1001,products!$B$1:$B$1001,0)=0,"",_xlfn.XLOOKUP(D3,products!$A$1:$A$1001,products!$B$1:$B$1001,0))</f>
        <v>Exc</v>
      </c>
      <c r="J3" t="str">
        <f>IF(_xlfn.XLOOKUP(D3,products!$A$1:$A$1001,products!$C$1:$C$1001,0)=0,"",_xlfn.XLOOKUP(D3,products!$A$1:$A$1001,products!$C$1:$C$1001,0))</f>
        <v>M</v>
      </c>
      <c r="K3" s="1">
        <f>IF(_xlfn.XLOOKUP(D3,products!$A$1:$A$1001,products!$D$1:$D$1001,0)=0,"",_xlfn.XLOOKUP(D3,products!$A$1:$A$1001,products!$D$1:$D$1001,0))</f>
        <v>0.5</v>
      </c>
      <c r="L3">
        <f>IF(_xlfn.XLOOKUP(D3,products!$A$1:$A$1001,products!$E$1:$E$1001,0)=0,"",_xlfn.XLOOKUP(D3,products!$A$1:$A$1001,products!$E$1:$E$1001,0))</f>
        <v>8.25</v>
      </c>
      <c r="M3">
        <f t="shared" ref="M3:M66" si="0">L3*E3</f>
        <v>41.25</v>
      </c>
      <c r="N3" t="str">
        <f t="shared" ref="N3:N66" si="1">IF(I3="Rob","Robusta",IF( I3="Exc","Excelsa", IF(I3="Ara","Arabica", IF(I3="Lib","Liberica",""))))</f>
        <v>Excelsa</v>
      </c>
      <c r="O3" t="str">
        <f t="shared" ref="O3:O66" si="2">IF(J3="M","Medium", IF(J3="L","Light", IF(J3="D","Dark","")))</f>
        <v>Medium</v>
      </c>
      <c r="P3" t="str">
        <f>IF(_xlfn.XLOOKUP(C3,customers!$A$1:$A$1001,customers!$I$1:$I$1001,0)=0,"",_xlfn.XLOOKUP(C3,customers!$A$1:$A$1001,customers!$I$1:$I$1001,0))</f>
        <v>Yes</v>
      </c>
    </row>
    <row r="4" spans="1:16" x14ac:dyDescent="0.2">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IF(_xlfn.XLOOKUP(C4,customers!$A$1:$A$1001,customers!$G$1:$G$1001,0)=0,"",_xlfn.XLOOKUP(C4,customers!$A$1:$A$1001,customers!$G$1:$G$1001,0))</f>
        <v>United States</v>
      </c>
      <c r="I4" t="str">
        <f>IF(_xlfn.XLOOKUP(D4,products!$A$1:$A$1001,products!$B$1:$B$1001,0)=0,"",_xlfn.XLOOKUP(D4,products!$A$1:$A$1001,products!$B$1:$B$1001,0))</f>
        <v>Ara</v>
      </c>
      <c r="J4" t="str">
        <f>IF(_xlfn.XLOOKUP(D4,products!$A$1:$A$1001,products!$C$1:$C$1001,0)=0,"",_xlfn.XLOOKUP(D4,products!$A$1:$A$1001,products!$C$1:$C$1001,0))</f>
        <v>L</v>
      </c>
      <c r="K4" s="1">
        <f>IF(_xlfn.XLOOKUP(D4,products!$A$1:$A$1001,products!$D$1:$D$1001,0)=0,"",_xlfn.XLOOKUP(D4,products!$A$1:$A$1001,products!$D$1:$D$1001,0))</f>
        <v>1</v>
      </c>
      <c r="L4">
        <f>IF(_xlfn.XLOOKUP(D4,products!$A$1:$A$1001,products!$E$1:$E$1001,0)=0,"",_xlfn.XLOOKUP(D4,products!$A$1:$A$1001,products!$E$1:$E$1001,0))</f>
        <v>12.95</v>
      </c>
      <c r="M4">
        <f t="shared" si="0"/>
        <v>12.95</v>
      </c>
      <c r="N4" t="str">
        <f t="shared" si="1"/>
        <v>Arabica</v>
      </c>
      <c r="O4" t="str">
        <f t="shared" si="2"/>
        <v>Light</v>
      </c>
      <c r="P4" t="str">
        <f>IF(_xlfn.XLOOKUP(C4,customers!$A$1:$A$1001,customers!$I$1:$I$1001,0)=0,"",_xlfn.XLOOKUP(C4,customers!$A$1:$A$1001,customers!$I$1:$I$1001,0))</f>
        <v>Yes</v>
      </c>
    </row>
    <row r="5" spans="1:16" x14ac:dyDescent="0.2">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IF(_xlfn.XLOOKUP(C5,customers!$A$1:$A$1001,customers!$G$1:$G$1001,0)=0,"",_xlfn.XLOOKUP(C5,customers!$A$1:$A$1001,customers!$G$1:$G$1001,0))</f>
        <v>Ireland</v>
      </c>
      <c r="I5" t="str">
        <f>IF(_xlfn.XLOOKUP(D5,products!$A$1:$A$1001,products!$B$1:$B$1001,0)=0,"",_xlfn.XLOOKUP(D5,products!$A$1:$A$1001,products!$B$1:$B$1001,0))</f>
        <v>Exc</v>
      </c>
      <c r="J5" t="str">
        <f>IF(_xlfn.XLOOKUP(D5,products!$A$1:$A$1001,products!$C$1:$C$1001,0)=0,"",_xlfn.XLOOKUP(D5,products!$A$1:$A$1001,products!$C$1:$C$1001,0))</f>
        <v>M</v>
      </c>
      <c r="K5" s="1">
        <f>IF(_xlfn.XLOOKUP(D5,products!$A$1:$A$1001,products!$D$1:$D$1001,0)=0,"",_xlfn.XLOOKUP(D5,products!$A$1:$A$1001,products!$D$1:$D$1001,0))</f>
        <v>1</v>
      </c>
      <c r="L5">
        <f>IF(_xlfn.XLOOKUP(D5,products!$A$1:$A$1001,products!$E$1:$E$1001,0)=0,"",_xlfn.XLOOKUP(D5,products!$A$1:$A$1001,products!$E$1:$E$1001,0))</f>
        <v>13.75</v>
      </c>
      <c r="M5">
        <f t="shared" si="0"/>
        <v>27.5</v>
      </c>
      <c r="N5" t="str">
        <f t="shared" si="1"/>
        <v>Excelsa</v>
      </c>
      <c r="O5" t="str">
        <f t="shared" si="2"/>
        <v>Medium</v>
      </c>
      <c r="P5" t="str">
        <f>IF(_xlfn.XLOOKUP(C5,customers!$A$1:$A$1001,customers!$I$1:$I$1001,0)=0,"",_xlfn.XLOOKUP(C5,customers!$A$1:$A$1001,customers!$I$1:$I$1001,0))</f>
        <v>No</v>
      </c>
    </row>
    <row r="6" spans="1:16" x14ac:dyDescent="0.2">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IF(_xlfn.XLOOKUP(C6,customers!$A$1:$A$1001,customers!$G$1:$G$1001,0)=0,"",_xlfn.XLOOKUP(C6,customers!$A$1:$A$1001,customers!$G$1:$G$1001,0))</f>
        <v>Ireland</v>
      </c>
      <c r="I6" t="str">
        <f>IF(_xlfn.XLOOKUP(D6,products!$A$1:$A$1001,products!$B$1:$B$1001,0)=0,"",_xlfn.XLOOKUP(D6,products!$A$1:$A$1001,products!$B$1:$B$1001,0))</f>
        <v>Rob</v>
      </c>
      <c r="J6" t="str">
        <f>IF(_xlfn.XLOOKUP(D6,products!$A$1:$A$1001,products!$C$1:$C$1001,0)=0,"",_xlfn.XLOOKUP(D6,products!$A$1:$A$1001,products!$C$1:$C$1001,0))</f>
        <v>L</v>
      </c>
      <c r="K6" s="1">
        <f>IF(_xlfn.XLOOKUP(D6,products!$A$1:$A$1001,products!$D$1:$D$1001,0)=0,"",_xlfn.XLOOKUP(D6,products!$A$1:$A$1001,products!$D$1:$D$1001,0))</f>
        <v>2.5</v>
      </c>
      <c r="L6">
        <f>IF(_xlfn.XLOOKUP(D6,products!$A$1:$A$1001,products!$E$1:$E$1001,0)=0,"",_xlfn.XLOOKUP(D6,products!$A$1:$A$1001,products!$E$1:$E$1001,0))</f>
        <v>27.484999999999996</v>
      </c>
      <c r="M6">
        <f t="shared" si="0"/>
        <v>54.969999999999992</v>
      </c>
      <c r="N6" t="str">
        <f t="shared" si="1"/>
        <v>Robusta</v>
      </c>
      <c r="O6" t="str">
        <f t="shared" si="2"/>
        <v>Light</v>
      </c>
      <c r="P6" t="str">
        <f>IF(_xlfn.XLOOKUP(C6,customers!$A$1:$A$1001,customers!$I$1:$I$1001,0)=0,"",_xlfn.XLOOKUP(C6,customers!$A$1:$A$1001,customers!$I$1:$I$1001,0))</f>
        <v>No</v>
      </c>
    </row>
    <row r="7" spans="1:16" x14ac:dyDescent="0.2">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IF(_xlfn.XLOOKUP(C7,customers!$A$1:$A$1001,customers!$G$1:$G$1001,0)=0,"",_xlfn.XLOOKUP(C7,customers!$A$1:$A$1001,customers!$G$1:$G$1001,0))</f>
        <v>United States</v>
      </c>
      <c r="I7" t="str">
        <f>IF(_xlfn.XLOOKUP(D7,products!$A$1:$A$1001,products!$B$1:$B$1001,0)=0,"",_xlfn.XLOOKUP(D7,products!$A$1:$A$1001,products!$B$1:$B$1001,0))</f>
        <v>Lib</v>
      </c>
      <c r="J7" t="str">
        <f>IF(_xlfn.XLOOKUP(D7,products!$A$1:$A$1001,products!$C$1:$C$1001,0)=0,"",_xlfn.XLOOKUP(D7,products!$A$1:$A$1001,products!$C$1:$C$1001,0))</f>
        <v>D</v>
      </c>
      <c r="K7" s="1">
        <f>IF(_xlfn.XLOOKUP(D7,products!$A$1:$A$1001,products!$D$1:$D$1001,0)=0,"",_xlfn.XLOOKUP(D7,products!$A$1:$A$1001,products!$D$1:$D$1001,0))</f>
        <v>1</v>
      </c>
      <c r="L7">
        <f>IF(_xlfn.XLOOKUP(D7,products!$A$1:$A$1001,products!$E$1:$E$1001,0)=0,"",_xlfn.XLOOKUP(D7,products!$A$1:$A$1001,products!$E$1:$E$1001,0))</f>
        <v>12.95</v>
      </c>
      <c r="M7">
        <f t="shared" si="0"/>
        <v>38.849999999999994</v>
      </c>
      <c r="N7" t="str">
        <f t="shared" si="1"/>
        <v>Liberica</v>
      </c>
      <c r="O7" t="str">
        <f t="shared" si="2"/>
        <v>Dark</v>
      </c>
      <c r="P7" t="str">
        <f>IF(_xlfn.XLOOKUP(C7,customers!$A$1:$A$1001,customers!$I$1:$I$1001,0)=0,"",_xlfn.XLOOKUP(C7,customers!$A$1:$A$1001,customers!$I$1:$I$1001,0))</f>
        <v>No</v>
      </c>
    </row>
    <row r="8" spans="1:16" x14ac:dyDescent="0.2">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IF(_xlfn.XLOOKUP(C8,customers!$A$1:$A$1001,customers!$G$1:$G$1001,0)=0,"",_xlfn.XLOOKUP(C8,customers!$A$1:$A$1001,customers!$G$1:$G$1001,0))</f>
        <v>United States</v>
      </c>
      <c r="I8" t="str">
        <f>IF(_xlfn.XLOOKUP(D8,products!$A$1:$A$1001,products!$B$1:$B$1001,0)=0,"",_xlfn.XLOOKUP(D8,products!$A$1:$A$1001,products!$B$1:$B$1001,0))</f>
        <v>Exc</v>
      </c>
      <c r="J8" t="str">
        <f>IF(_xlfn.XLOOKUP(D8,products!$A$1:$A$1001,products!$C$1:$C$1001,0)=0,"",_xlfn.XLOOKUP(D8,products!$A$1:$A$1001,products!$C$1:$C$1001,0))</f>
        <v>D</v>
      </c>
      <c r="K8" s="1">
        <f>IF(_xlfn.XLOOKUP(D8,products!$A$1:$A$1001,products!$D$1:$D$1001,0)=0,"",_xlfn.XLOOKUP(D8,products!$A$1:$A$1001,products!$D$1:$D$1001,0))</f>
        <v>0.5</v>
      </c>
      <c r="L8">
        <f>IF(_xlfn.XLOOKUP(D8,products!$A$1:$A$1001,products!$E$1:$E$1001,0)=0,"",_xlfn.XLOOKUP(D8,products!$A$1:$A$1001,products!$E$1:$E$1001,0))</f>
        <v>7.29</v>
      </c>
      <c r="M8">
        <f t="shared" si="0"/>
        <v>21.87</v>
      </c>
      <c r="N8" t="str">
        <f t="shared" si="1"/>
        <v>Excelsa</v>
      </c>
      <c r="O8" t="str">
        <f t="shared" si="2"/>
        <v>Dark</v>
      </c>
      <c r="P8" t="str">
        <f>IF(_xlfn.XLOOKUP(C8,customers!$A$1:$A$1001,customers!$I$1:$I$1001,0)=0,"",_xlfn.XLOOKUP(C8,customers!$A$1:$A$1001,customers!$I$1:$I$1001,0))</f>
        <v>Yes</v>
      </c>
    </row>
    <row r="9" spans="1:16" x14ac:dyDescent="0.2">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IF(_xlfn.XLOOKUP(C9,customers!$A$1:$A$1001,customers!$G$1:$G$1001,0)=0,"",_xlfn.XLOOKUP(C9,customers!$A$1:$A$1001,customers!$G$1:$G$1001,0))</f>
        <v>Ireland</v>
      </c>
      <c r="I9" t="str">
        <f>IF(_xlfn.XLOOKUP(D9,products!$A$1:$A$1001,products!$B$1:$B$1001,0)=0,"",_xlfn.XLOOKUP(D9,products!$A$1:$A$1001,products!$B$1:$B$1001,0))</f>
        <v>Lib</v>
      </c>
      <c r="J9" t="str">
        <f>IF(_xlfn.XLOOKUP(D9,products!$A$1:$A$1001,products!$C$1:$C$1001,0)=0,"",_xlfn.XLOOKUP(D9,products!$A$1:$A$1001,products!$C$1:$C$1001,0))</f>
        <v>L</v>
      </c>
      <c r="K9" s="1">
        <f>IF(_xlfn.XLOOKUP(D9,products!$A$1:$A$1001,products!$D$1:$D$1001,0)=0,"",_xlfn.XLOOKUP(D9,products!$A$1:$A$1001,products!$D$1:$D$1001,0))</f>
        <v>0.2</v>
      </c>
      <c r="L9">
        <f>IF(_xlfn.XLOOKUP(D9,products!$A$1:$A$1001,products!$E$1:$E$1001,0)=0,"",_xlfn.XLOOKUP(D9,products!$A$1:$A$1001,products!$E$1:$E$1001,0))</f>
        <v>4.7549999999999999</v>
      </c>
      <c r="M9">
        <f t="shared" si="0"/>
        <v>4.7549999999999999</v>
      </c>
      <c r="N9" t="str">
        <f t="shared" si="1"/>
        <v>Liberica</v>
      </c>
      <c r="O9" t="str">
        <f t="shared" si="2"/>
        <v>Light</v>
      </c>
      <c r="P9" t="str">
        <f>IF(_xlfn.XLOOKUP(C9,customers!$A$1:$A$1001,customers!$I$1:$I$1001,0)=0,"",_xlfn.XLOOKUP(C9,customers!$A$1:$A$1001,customers!$I$1:$I$1001,0))</f>
        <v>Yes</v>
      </c>
    </row>
    <row r="10" spans="1:16" x14ac:dyDescent="0.2">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IF(_xlfn.XLOOKUP(C10,customers!$A$1:$A$1001,customers!$G$1:$G$1001,0)=0,"",_xlfn.XLOOKUP(C10,customers!$A$1:$A$1001,customers!$G$1:$G$1001,0))</f>
        <v>United States</v>
      </c>
      <c r="I10" t="str">
        <f>IF(_xlfn.XLOOKUP(D10,products!$A$1:$A$1001,products!$B$1:$B$1001,0)=0,"",_xlfn.XLOOKUP(D10,products!$A$1:$A$1001,products!$B$1:$B$1001,0))</f>
        <v>Rob</v>
      </c>
      <c r="J10" t="str">
        <f>IF(_xlfn.XLOOKUP(D10,products!$A$1:$A$1001,products!$C$1:$C$1001,0)=0,"",_xlfn.XLOOKUP(D10,products!$A$1:$A$1001,products!$C$1:$C$1001,0))</f>
        <v>M</v>
      </c>
      <c r="K10" s="1">
        <f>IF(_xlfn.XLOOKUP(D10,products!$A$1:$A$1001,products!$D$1:$D$1001,0)=0,"",_xlfn.XLOOKUP(D10,products!$A$1:$A$1001,products!$D$1:$D$1001,0))</f>
        <v>0.5</v>
      </c>
      <c r="L10">
        <f>IF(_xlfn.XLOOKUP(D10,products!$A$1:$A$1001,products!$E$1:$E$1001,0)=0,"",_xlfn.XLOOKUP(D10,products!$A$1:$A$1001,products!$E$1:$E$1001,0))</f>
        <v>5.97</v>
      </c>
      <c r="M10">
        <f t="shared" si="0"/>
        <v>17.91</v>
      </c>
      <c r="N10" t="str">
        <f t="shared" si="1"/>
        <v>Robusta</v>
      </c>
      <c r="O10" t="str">
        <f t="shared" si="2"/>
        <v>Medium</v>
      </c>
      <c r="P10" t="str">
        <f>IF(_xlfn.XLOOKUP(C10,customers!$A$1:$A$1001,customers!$I$1:$I$1001,0)=0,"",_xlfn.XLOOKUP(C10,customers!$A$1:$A$1001,customers!$I$1:$I$1001,0))</f>
        <v>No</v>
      </c>
    </row>
    <row r="11" spans="1:16" x14ac:dyDescent="0.2">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IF(_xlfn.XLOOKUP(C11,customers!$A$1:$A$1001,customers!$G$1:$G$1001,0)=0,"",_xlfn.XLOOKUP(C11,customers!$A$1:$A$1001,customers!$G$1:$G$1001,0))</f>
        <v>United States</v>
      </c>
      <c r="I11" t="str">
        <f>IF(_xlfn.XLOOKUP(D11,products!$A$1:$A$1001,products!$B$1:$B$1001,0)=0,"",_xlfn.XLOOKUP(D11,products!$A$1:$A$1001,products!$B$1:$B$1001,0))</f>
        <v>Rob</v>
      </c>
      <c r="J11" t="str">
        <f>IF(_xlfn.XLOOKUP(D11,products!$A$1:$A$1001,products!$C$1:$C$1001,0)=0,"",_xlfn.XLOOKUP(D11,products!$A$1:$A$1001,products!$C$1:$C$1001,0))</f>
        <v>M</v>
      </c>
      <c r="K11" s="1">
        <f>IF(_xlfn.XLOOKUP(D11,products!$A$1:$A$1001,products!$D$1:$D$1001,0)=0,"",_xlfn.XLOOKUP(D11,products!$A$1:$A$1001,products!$D$1:$D$1001,0))</f>
        <v>0.5</v>
      </c>
      <c r="L11">
        <f>IF(_xlfn.XLOOKUP(D11,products!$A$1:$A$1001,products!$E$1:$E$1001,0)=0,"",_xlfn.XLOOKUP(D11,products!$A$1:$A$1001,products!$E$1:$E$1001,0))</f>
        <v>5.97</v>
      </c>
      <c r="M11">
        <f t="shared" si="0"/>
        <v>5.97</v>
      </c>
      <c r="N11" t="str">
        <f t="shared" si="1"/>
        <v>Robusta</v>
      </c>
      <c r="O11" t="str">
        <f t="shared" si="2"/>
        <v>Medium</v>
      </c>
      <c r="P11" t="str">
        <f>IF(_xlfn.XLOOKUP(C11,customers!$A$1:$A$1001,customers!$I$1:$I$1001,0)=0,"",_xlfn.XLOOKUP(C11,customers!$A$1:$A$1001,customers!$I$1:$I$1001,0))</f>
        <v>No</v>
      </c>
    </row>
    <row r="12" spans="1:16" x14ac:dyDescent="0.2">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IF(_xlfn.XLOOKUP(C12,customers!$A$1:$A$1001,customers!$G$1:$G$1001,0)=0,"",_xlfn.XLOOKUP(C12,customers!$A$1:$A$1001,customers!$G$1:$G$1001,0))</f>
        <v>United States</v>
      </c>
      <c r="I12" t="str">
        <f>IF(_xlfn.XLOOKUP(D12,products!$A$1:$A$1001,products!$B$1:$B$1001,0)=0,"",_xlfn.XLOOKUP(D12,products!$A$1:$A$1001,products!$B$1:$B$1001,0))</f>
        <v>Ara</v>
      </c>
      <c r="J12" t="str">
        <f>IF(_xlfn.XLOOKUP(D12,products!$A$1:$A$1001,products!$C$1:$C$1001,0)=0,"",_xlfn.XLOOKUP(D12,products!$A$1:$A$1001,products!$C$1:$C$1001,0))</f>
        <v>D</v>
      </c>
      <c r="K12" s="1">
        <f>IF(_xlfn.XLOOKUP(D12,products!$A$1:$A$1001,products!$D$1:$D$1001,0)=0,"",_xlfn.XLOOKUP(D12,products!$A$1:$A$1001,products!$D$1:$D$1001,0))</f>
        <v>1</v>
      </c>
      <c r="L12">
        <f>IF(_xlfn.XLOOKUP(D12,products!$A$1:$A$1001,products!$E$1:$E$1001,0)=0,"",_xlfn.XLOOKUP(D12,products!$A$1:$A$1001,products!$E$1:$E$1001,0))</f>
        <v>9.9499999999999993</v>
      </c>
      <c r="M12">
        <f t="shared" si="0"/>
        <v>39.799999999999997</v>
      </c>
      <c r="N12" t="str">
        <f t="shared" si="1"/>
        <v>Arabica</v>
      </c>
      <c r="O12" t="str">
        <f t="shared" si="2"/>
        <v>Dark</v>
      </c>
      <c r="P12" t="str">
        <f>IF(_xlfn.XLOOKUP(C12,customers!$A$1:$A$1001,customers!$I$1:$I$1001,0)=0,"",_xlfn.XLOOKUP(C12,customers!$A$1:$A$1001,customers!$I$1:$I$1001,0))</f>
        <v>No</v>
      </c>
    </row>
    <row r="13" spans="1:16" x14ac:dyDescent="0.2">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IF(_xlfn.XLOOKUP(C13,customers!$A$1:$A$1001,customers!$G$1:$G$1001,0)=0,"",_xlfn.XLOOKUP(C13,customers!$A$1:$A$1001,customers!$G$1:$G$1001,0))</f>
        <v>United States</v>
      </c>
      <c r="I13" t="str">
        <f>IF(_xlfn.XLOOKUP(D13,products!$A$1:$A$1001,products!$B$1:$B$1001,0)=0,"",_xlfn.XLOOKUP(D13,products!$A$1:$A$1001,products!$B$1:$B$1001,0))</f>
        <v>Exc</v>
      </c>
      <c r="J13" t="str">
        <f>IF(_xlfn.XLOOKUP(D13,products!$A$1:$A$1001,products!$C$1:$C$1001,0)=0,"",_xlfn.XLOOKUP(D13,products!$A$1:$A$1001,products!$C$1:$C$1001,0))</f>
        <v>L</v>
      </c>
      <c r="K13" s="1">
        <f>IF(_xlfn.XLOOKUP(D13,products!$A$1:$A$1001,products!$D$1:$D$1001,0)=0,"",_xlfn.XLOOKUP(D13,products!$A$1:$A$1001,products!$D$1:$D$1001,0))</f>
        <v>2.5</v>
      </c>
      <c r="L13">
        <f>IF(_xlfn.XLOOKUP(D13,products!$A$1:$A$1001,products!$E$1:$E$1001,0)=0,"",_xlfn.XLOOKUP(D13,products!$A$1:$A$1001,products!$E$1:$E$1001,0))</f>
        <v>34.154999999999994</v>
      </c>
      <c r="M13">
        <f t="shared" si="0"/>
        <v>170.77499999999998</v>
      </c>
      <c r="N13" t="str">
        <f t="shared" si="1"/>
        <v>Excelsa</v>
      </c>
      <c r="O13" t="str">
        <f t="shared" si="2"/>
        <v>Light</v>
      </c>
      <c r="P13" t="str">
        <f>IF(_xlfn.XLOOKUP(C13,customers!$A$1:$A$1001,customers!$I$1:$I$1001,0)=0,"",_xlfn.XLOOKUP(C13,customers!$A$1:$A$1001,customers!$I$1:$I$1001,0))</f>
        <v>Yes</v>
      </c>
    </row>
    <row r="14" spans="1:16" x14ac:dyDescent="0.2">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IF(_xlfn.XLOOKUP(C14,customers!$A$1:$A$1001,customers!$G$1:$G$1001,0)=0,"",_xlfn.XLOOKUP(C14,customers!$A$1:$A$1001,customers!$G$1:$G$1001,0))</f>
        <v>United States</v>
      </c>
      <c r="I14" t="str">
        <f>IF(_xlfn.XLOOKUP(D14,products!$A$1:$A$1001,products!$B$1:$B$1001,0)=0,"",_xlfn.XLOOKUP(D14,products!$A$1:$A$1001,products!$B$1:$B$1001,0))</f>
        <v>Rob</v>
      </c>
      <c r="J14" t="str">
        <f>IF(_xlfn.XLOOKUP(D14,products!$A$1:$A$1001,products!$C$1:$C$1001,0)=0,"",_xlfn.XLOOKUP(D14,products!$A$1:$A$1001,products!$C$1:$C$1001,0))</f>
        <v>M</v>
      </c>
      <c r="K14" s="1">
        <f>IF(_xlfn.XLOOKUP(D14,products!$A$1:$A$1001,products!$D$1:$D$1001,0)=0,"",_xlfn.XLOOKUP(D14,products!$A$1:$A$1001,products!$D$1:$D$1001,0))</f>
        <v>1</v>
      </c>
      <c r="L14">
        <f>IF(_xlfn.XLOOKUP(D14,products!$A$1:$A$1001,products!$E$1:$E$1001,0)=0,"",_xlfn.XLOOKUP(D14,products!$A$1:$A$1001,products!$E$1:$E$1001,0))</f>
        <v>9.9499999999999993</v>
      </c>
      <c r="M14">
        <f t="shared" si="0"/>
        <v>49.75</v>
      </c>
      <c r="N14" t="str">
        <f t="shared" si="1"/>
        <v>Robusta</v>
      </c>
      <c r="O14" t="str">
        <f t="shared" si="2"/>
        <v>Medium</v>
      </c>
      <c r="P14" t="str">
        <f>IF(_xlfn.XLOOKUP(C14,customers!$A$1:$A$1001,customers!$I$1:$I$1001,0)=0,"",_xlfn.XLOOKUP(C14,customers!$A$1:$A$1001,customers!$I$1:$I$1001,0))</f>
        <v>No</v>
      </c>
    </row>
    <row r="15" spans="1:16" x14ac:dyDescent="0.2">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IF(_xlfn.XLOOKUP(C15,customers!$A$1:$A$1001,customers!$G$1:$G$1001,0)=0,"",_xlfn.XLOOKUP(C15,customers!$A$1:$A$1001,customers!$G$1:$G$1001,0))</f>
        <v>United States</v>
      </c>
      <c r="I15" t="str">
        <f>IF(_xlfn.XLOOKUP(D15,products!$A$1:$A$1001,products!$B$1:$B$1001,0)=0,"",_xlfn.XLOOKUP(D15,products!$A$1:$A$1001,products!$B$1:$B$1001,0))</f>
        <v>Rob</v>
      </c>
      <c r="J15" t="str">
        <f>IF(_xlfn.XLOOKUP(D15,products!$A$1:$A$1001,products!$C$1:$C$1001,0)=0,"",_xlfn.XLOOKUP(D15,products!$A$1:$A$1001,products!$C$1:$C$1001,0))</f>
        <v>D</v>
      </c>
      <c r="K15" s="1">
        <f>IF(_xlfn.XLOOKUP(D15,products!$A$1:$A$1001,products!$D$1:$D$1001,0)=0,"",_xlfn.XLOOKUP(D15,products!$A$1:$A$1001,products!$D$1:$D$1001,0))</f>
        <v>2.5</v>
      </c>
      <c r="L15">
        <f>IF(_xlfn.XLOOKUP(D15,products!$A$1:$A$1001,products!$E$1:$E$1001,0)=0,"",_xlfn.XLOOKUP(D15,products!$A$1:$A$1001,products!$E$1:$E$1001,0))</f>
        <v>20.584999999999997</v>
      </c>
      <c r="M15">
        <f t="shared" si="0"/>
        <v>41.169999999999995</v>
      </c>
      <c r="N15" t="str">
        <f t="shared" si="1"/>
        <v>Robusta</v>
      </c>
      <c r="O15" t="str">
        <f t="shared" si="2"/>
        <v>Dark</v>
      </c>
      <c r="P15" t="str">
        <f>IF(_xlfn.XLOOKUP(C15,customers!$A$1:$A$1001,customers!$I$1:$I$1001,0)=0,"",_xlfn.XLOOKUP(C15,customers!$A$1:$A$1001,customers!$I$1:$I$1001,0))</f>
        <v>No</v>
      </c>
    </row>
    <row r="16" spans="1:16" x14ac:dyDescent="0.2">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IF(_xlfn.XLOOKUP(C16,customers!$A$1:$A$1001,customers!$G$1:$G$1001,0)=0,"",_xlfn.XLOOKUP(C16,customers!$A$1:$A$1001,customers!$G$1:$G$1001,0))</f>
        <v>United States</v>
      </c>
      <c r="I16" t="str">
        <f>IF(_xlfn.XLOOKUP(D16,products!$A$1:$A$1001,products!$B$1:$B$1001,0)=0,"",_xlfn.XLOOKUP(D16,products!$A$1:$A$1001,products!$B$1:$B$1001,0))</f>
        <v>Lib</v>
      </c>
      <c r="J16" t="str">
        <f>IF(_xlfn.XLOOKUP(D16,products!$A$1:$A$1001,products!$C$1:$C$1001,0)=0,"",_xlfn.XLOOKUP(D16,products!$A$1:$A$1001,products!$C$1:$C$1001,0))</f>
        <v>D</v>
      </c>
      <c r="K16" s="1">
        <f>IF(_xlfn.XLOOKUP(D16,products!$A$1:$A$1001,products!$D$1:$D$1001,0)=0,"",_xlfn.XLOOKUP(D16,products!$A$1:$A$1001,products!$D$1:$D$1001,0))</f>
        <v>0.2</v>
      </c>
      <c r="L16">
        <f>IF(_xlfn.XLOOKUP(D16,products!$A$1:$A$1001,products!$E$1:$E$1001,0)=0,"",_xlfn.XLOOKUP(D16,products!$A$1:$A$1001,products!$E$1:$E$1001,0))</f>
        <v>3.8849999999999998</v>
      </c>
      <c r="M16">
        <f t="shared" si="0"/>
        <v>11.654999999999999</v>
      </c>
      <c r="N16" t="str">
        <f t="shared" si="1"/>
        <v>Liberica</v>
      </c>
      <c r="O16" t="str">
        <f t="shared" si="2"/>
        <v>Dark</v>
      </c>
      <c r="P16" t="str">
        <f>IF(_xlfn.XLOOKUP(C16,customers!$A$1:$A$1001,customers!$I$1:$I$1001,0)=0,"",_xlfn.XLOOKUP(C16,customers!$A$1:$A$1001,customers!$I$1:$I$1001,0))</f>
        <v>Yes</v>
      </c>
    </row>
    <row r="17" spans="1:16" x14ac:dyDescent="0.2">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IF(_xlfn.XLOOKUP(C17,customers!$A$1:$A$1001,customers!$G$1:$G$1001,0)=0,"",_xlfn.XLOOKUP(C17,customers!$A$1:$A$1001,customers!$G$1:$G$1001,0))</f>
        <v>United States</v>
      </c>
      <c r="I17" t="str">
        <f>IF(_xlfn.XLOOKUP(D17,products!$A$1:$A$1001,products!$B$1:$B$1001,0)=0,"",_xlfn.XLOOKUP(D17,products!$A$1:$A$1001,products!$B$1:$B$1001,0))</f>
        <v>Rob</v>
      </c>
      <c r="J17" t="str">
        <f>IF(_xlfn.XLOOKUP(D17,products!$A$1:$A$1001,products!$C$1:$C$1001,0)=0,"",_xlfn.XLOOKUP(D17,products!$A$1:$A$1001,products!$C$1:$C$1001,0))</f>
        <v>M</v>
      </c>
      <c r="K17" s="1">
        <f>IF(_xlfn.XLOOKUP(D17,products!$A$1:$A$1001,products!$D$1:$D$1001,0)=0,"",_xlfn.XLOOKUP(D17,products!$A$1:$A$1001,products!$D$1:$D$1001,0))</f>
        <v>2.5</v>
      </c>
      <c r="L17">
        <f>IF(_xlfn.XLOOKUP(D17,products!$A$1:$A$1001,products!$E$1:$E$1001,0)=0,"",_xlfn.XLOOKUP(D17,products!$A$1:$A$1001,products!$E$1:$E$1001,0))</f>
        <v>22.884999999999998</v>
      </c>
      <c r="M17">
        <f t="shared" si="0"/>
        <v>114.42499999999998</v>
      </c>
      <c r="N17" t="str">
        <f t="shared" si="1"/>
        <v>Robusta</v>
      </c>
      <c r="O17" t="str">
        <f t="shared" si="2"/>
        <v>Medium</v>
      </c>
      <c r="P17" t="str">
        <f>IF(_xlfn.XLOOKUP(C17,customers!$A$1:$A$1001,customers!$I$1:$I$1001,0)=0,"",_xlfn.XLOOKUP(C17,customers!$A$1:$A$1001,customers!$I$1:$I$1001,0))</f>
        <v>No</v>
      </c>
    </row>
    <row r="18" spans="1:16" x14ac:dyDescent="0.2">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IF(_xlfn.XLOOKUP(C18,customers!$A$1:$A$1001,customers!$G$1:$G$1001,0)=0,"",_xlfn.XLOOKUP(C18,customers!$A$1:$A$1001,customers!$G$1:$G$1001,0))</f>
        <v>United States</v>
      </c>
      <c r="I18" t="str">
        <f>IF(_xlfn.XLOOKUP(D18,products!$A$1:$A$1001,products!$B$1:$B$1001,0)=0,"",_xlfn.XLOOKUP(D18,products!$A$1:$A$1001,products!$B$1:$B$1001,0))</f>
        <v>Ara</v>
      </c>
      <c r="J18" t="str">
        <f>IF(_xlfn.XLOOKUP(D18,products!$A$1:$A$1001,products!$C$1:$C$1001,0)=0,"",_xlfn.XLOOKUP(D18,products!$A$1:$A$1001,products!$C$1:$C$1001,0))</f>
        <v>M</v>
      </c>
      <c r="K18" s="1">
        <f>IF(_xlfn.XLOOKUP(D18,products!$A$1:$A$1001,products!$D$1:$D$1001,0)=0,"",_xlfn.XLOOKUP(D18,products!$A$1:$A$1001,products!$D$1:$D$1001,0))</f>
        <v>0.2</v>
      </c>
      <c r="L18">
        <f>IF(_xlfn.XLOOKUP(D18,products!$A$1:$A$1001,products!$E$1:$E$1001,0)=0,"",_xlfn.XLOOKUP(D18,products!$A$1:$A$1001,products!$E$1:$E$1001,0))</f>
        <v>3.375</v>
      </c>
      <c r="M18">
        <f t="shared" si="0"/>
        <v>20.25</v>
      </c>
      <c r="N18" t="str">
        <f t="shared" si="1"/>
        <v>Arabica</v>
      </c>
      <c r="O18" t="str">
        <f t="shared" si="2"/>
        <v>Medium</v>
      </c>
      <c r="P18" t="str">
        <f>IF(_xlfn.XLOOKUP(C18,customers!$A$1:$A$1001,customers!$I$1:$I$1001,0)=0,"",_xlfn.XLOOKUP(C18,customers!$A$1:$A$1001,customers!$I$1:$I$1001,0))</f>
        <v>No</v>
      </c>
    </row>
    <row r="19" spans="1:16" x14ac:dyDescent="0.2">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IF(_xlfn.XLOOKUP(C19,customers!$A$1:$A$1001,customers!$G$1:$G$1001,0)=0,"",_xlfn.XLOOKUP(C19,customers!$A$1:$A$1001,customers!$G$1:$G$1001,0))</f>
        <v>United States</v>
      </c>
      <c r="I19" t="str">
        <f>IF(_xlfn.XLOOKUP(D19,products!$A$1:$A$1001,products!$B$1:$B$1001,0)=0,"",_xlfn.XLOOKUP(D19,products!$A$1:$A$1001,products!$B$1:$B$1001,0))</f>
        <v>Ara</v>
      </c>
      <c r="J19" t="str">
        <f>IF(_xlfn.XLOOKUP(D19,products!$A$1:$A$1001,products!$C$1:$C$1001,0)=0,"",_xlfn.XLOOKUP(D19,products!$A$1:$A$1001,products!$C$1:$C$1001,0))</f>
        <v>L</v>
      </c>
      <c r="K19" s="1">
        <f>IF(_xlfn.XLOOKUP(D19,products!$A$1:$A$1001,products!$D$1:$D$1001,0)=0,"",_xlfn.XLOOKUP(D19,products!$A$1:$A$1001,products!$D$1:$D$1001,0))</f>
        <v>1</v>
      </c>
      <c r="L19">
        <f>IF(_xlfn.XLOOKUP(D19,products!$A$1:$A$1001,products!$E$1:$E$1001,0)=0,"",_xlfn.XLOOKUP(D19,products!$A$1:$A$1001,products!$E$1:$E$1001,0))</f>
        <v>12.95</v>
      </c>
      <c r="M19">
        <f t="shared" si="0"/>
        <v>77.699999999999989</v>
      </c>
      <c r="N19" t="str">
        <f t="shared" si="1"/>
        <v>Arabica</v>
      </c>
      <c r="O19" t="str">
        <f t="shared" si="2"/>
        <v>Light</v>
      </c>
      <c r="P19" t="str">
        <f>IF(_xlfn.XLOOKUP(C19,customers!$A$1:$A$1001,customers!$I$1:$I$1001,0)=0,"",_xlfn.XLOOKUP(C19,customers!$A$1:$A$1001,customers!$I$1:$I$1001,0))</f>
        <v>No</v>
      </c>
    </row>
    <row r="20" spans="1:16" x14ac:dyDescent="0.2">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IF(_xlfn.XLOOKUP(C20,customers!$A$1:$A$1001,customers!$G$1:$G$1001,0)=0,"",_xlfn.XLOOKUP(C20,customers!$A$1:$A$1001,customers!$G$1:$G$1001,0))</f>
        <v>Ireland</v>
      </c>
      <c r="I20" t="str">
        <f>IF(_xlfn.XLOOKUP(D20,products!$A$1:$A$1001,products!$B$1:$B$1001,0)=0,"",_xlfn.XLOOKUP(D20,products!$A$1:$A$1001,products!$B$1:$B$1001,0))</f>
        <v>Rob</v>
      </c>
      <c r="J20" t="str">
        <f>IF(_xlfn.XLOOKUP(D20,products!$A$1:$A$1001,products!$C$1:$C$1001,0)=0,"",_xlfn.XLOOKUP(D20,products!$A$1:$A$1001,products!$C$1:$C$1001,0))</f>
        <v>D</v>
      </c>
      <c r="K20" s="1">
        <f>IF(_xlfn.XLOOKUP(D20,products!$A$1:$A$1001,products!$D$1:$D$1001,0)=0,"",_xlfn.XLOOKUP(D20,products!$A$1:$A$1001,products!$D$1:$D$1001,0))</f>
        <v>2.5</v>
      </c>
      <c r="L20">
        <f>IF(_xlfn.XLOOKUP(D20,products!$A$1:$A$1001,products!$E$1:$E$1001,0)=0,"",_xlfn.XLOOKUP(D20,products!$A$1:$A$1001,products!$E$1:$E$1001,0))</f>
        <v>20.584999999999997</v>
      </c>
      <c r="M20">
        <f t="shared" si="0"/>
        <v>82.339999999999989</v>
      </c>
      <c r="N20" t="str">
        <f t="shared" si="1"/>
        <v>Robusta</v>
      </c>
      <c r="O20" t="str">
        <f t="shared" si="2"/>
        <v>Dark</v>
      </c>
      <c r="P20" t="str">
        <f>IF(_xlfn.XLOOKUP(C20,customers!$A$1:$A$1001,customers!$I$1:$I$1001,0)=0,"",_xlfn.XLOOKUP(C20,customers!$A$1:$A$1001,customers!$I$1:$I$1001,0))</f>
        <v>Yes</v>
      </c>
    </row>
    <row r="21" spans="1:16" x14ac:dyDescent="0.2">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IF(_xlfn.XLOOKUP(C21,customers!$A$1:$A$1001,customers!$G$1:$G$1001,0)=0,"",_xlfn.XLOOKUP(C21,customers!$A$1:$A$1001,customers!$G$1:$G$1001,0))</f>
        <v>United States</v>
      </c>
      <c r="I21" t="str">
        <f>IF(_xlfn.XLOOKUP(D21,products!$A$1:$A$1001,products!$B$1:$B$1001,0)=0,"",_xlfn.XLOOKUP(D21,products!$A$1:$A$1001,products!$B$1:$B$1001,0))</f>
        <v>Ara</v>
      </c>
      <c r="J21" t="str">
        <f>IF(_xlfn.XLOOKUP(D21,products!$A$1:$A$1001,products!$C$1:$C$1001,0)=0,"",_xlfn.XLOOKUP(D21,products!$A$1:$A$1001,products!$C$1:$C$1001,0))</f>
        <v>M</v>
      </c>
      <c r="K21" s="1">
        <f>IF(_xlfn.XLOOKUP(D21,products!$A$1:$A$1001,products!$D$1:$D$1001,0)=0,"",_xlfn.XLOOKUP(D21,products!$A$1:$A$1001,products!$D$1:$D$1001,0))</f>
        <v>0.2</v>
      </c>
      <c r="L21">
        <f>IF(_xlfn.XLOOKUP(D21,products!$A$1:$A$1001,products!$E$1:$E$1001,0)=0,"",_xlfn.XLOOKUP(D21,products!$A$1:$A$1001,products!$E$1:$E$1001,0))</f>
        <v>3.375</v>
      </c>
      <c r="M21">
        <f t="shared" si="0"/>
        <v>16.875</v>
      </c>
      <c r="N21" t="str">
        <f t="shared" si="1"/>
        <v>Arabica</v>
      </c>
      <c r="O21" t="str">
        <f t="shared" si="2"/>
        <v>Medium</v>
      </c>
      <c r="P21" t="str">
        <f>IF(_xlfn.XLOOKUP(C21,customers!$A$1:$A$1001,customers!$I$1:$I$1001,0)=0,"",_xlfn.XLOOKUP(C21,customers!$A$1:$A$1001,customers!$I$1:$I$1001,0))</f>
        <v>Yes</v>
      </c>
    </row>
    <row r="22" spans="1:16" x14ac:dyDescent="0.2">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IF(_xlfn.XLOOKUP(C22,customers!$A$1:$A$1001,customers!$G$1:$G$1001,0)=0,"",_xlfn.XLOOKUP(C22,customers!$A$1:$A$1001,customers!$G$1:$G$1001,0))</f>
        <v>United States</v>
      </c>
      <c r="I22" t="str">
        <f>IF(_xlfn.XLOOKUP(D22,products!$A$1:$A$1001,products!$B$1:$B$1001,0)=0,"",_xlfn.XLOOKUP(D22,products!$A$1:$A$1001,products!$B$1:$B$1001,0))</f>
        <v>Exc</v>
      </c>
      <c r="J22" t="str">
        <f>IF(_xlfn.XLOOKUP(D22,products!$A$1:$A$1001,products!$C$1:$C$1001,0)=0,"",_xlfn.XLOOKUP(D22,products!$A$1:$A$1001,products!$C$1:$C$1001,0))</f>
        <v>D</v>
      </c>
      <c r="K22" s="1">
        <f>IF(_xlfn.XLOOKUP(D22,products!$A$1:$A$1001,products!$D$1:$D$1001,0)=0,"",_xlfn.XLOOKUP(D22,products!$A$1:$A$1001,products!$D$1:$D$1001,0))</f>
        <v>0.2</v>
      </c>
      <c r="L22">
        <f>IF(_xlfn.XLOOKUP(D22,products!$A$1:$A$1001,products!$E$1:$E$1001,0)=0,"",_xlfn.XLOOKUP(D22,products!$A$1:$A$1001,products!$E$1:$E$1001,0))</f>
        <v>3.645</v>
      </c>
      <c r="M22">
        <f t="shared" si="0"/>
        <v>14.58</v>
      </c>
      <c r="N22" t="str">
        <f t="shared" si="1"/>
        <v>Excelsa</v>
      </c>
      <c r="O22" t="str">
        <f t="shared" si="2"/>
        <v>Dark</v>
      </c>
      <c r="P22" t="str">
        <f>IF(_xlfn.XLOOKUP(C22,customers!$A$1:$A$1001,customers!$I$1:$I$1001,0)=0,"",_xlfn.XLOOKUP(C22,customers!$A$1:$A$1001,customers!$I$1:$I$1001,0))</f>
        <v>Yes</v>
      </c>
    </row>
    <row r="23" spans="1:16" x14ac:dyDescent="0.2">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IF(_xlfn.XLOOKUP(C23,customers!$A$1:$A$1001,customers!$G$1:$G$1001,0)=0,"",_xlfn.XLOOKUP(C23,customers!$A$1:$A$1001,customers!$G$1:$G$1001,0))</f>
        <v>United States</v>
      </c>
      <c r="I23" t="str">
        <f>IF(_xlfn.XLOOKUP(D23,products!$A$1:$A$1001,products!$B$1:$B$1001,0)=0,"",_xlfn.XLOOKUP(D23,products!$A$1:$A$1001,products!$B$1:$B$1001,0))</f>
        <v>Ara</v>
      </c>
      <c r="J23" t="str">
        <f>IF(_xlfn.XLOOKUP(D23,products!$A$1:$A$1001,products!$C$1:$C$1001,0)=0,"",_xlfn.XLOOKUP(D23,products!$A$1:$A$1001,products!$C$1:$C$1001,0))</f>
        <v>D</v>
      </c>
      <c r="K23" s="1">
        <f>IF(_xlfn.XLOOKUP(D23,products!$A$1:$A$1001,products!$D$1:$D$1001,0)=0,"",_xlfn.XLOOKUP(D23,products!$A$1:$A$1001,products!$D$1:$D$1001,0))</f>
        <v>0.2</v>
      </c>
      <c r="L23">
        <f>IF(_xlfn.XLOOKUP(D23,products!$A$1:$A$1001,products!$E$1:$E$1001,0)=0,"",_xlfn.XLOOKUP(D23,products!$A$1:$A$1001,products!$E$1:$E$1001,0))</f>
        <v>2.9849999999999999</v>
      </c>
      <c r="M23">
        <f t="shared" si="0"/>
        <v>17.91</v>
      </c>
      <c r="N23" t="str">
        <f t="shared" si="1"/>
        <v>Arabica</v>
      </c>
      <c r="O23" t="str">
        <f t="shared" si="2"/>
        <v>Dark</v>
      </c>
      <c r="P23" t="str">
        <f>IF(_xlfn.XLOOKUP(C23,customers!$A$1:$A$1001,customers!$I$1:$I$1001,0)=0,"",_xlfn.XLOOKUP(C23,customers!$A$1:$A$1001,customers!$I$1:$I$1001,0))</f>
        <v>No</v>
      </c>
    </row>
    <row r="24" spans="1:16" x14ac:dyDescent="0.2">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IF(_xlfn.XLOOKUP(C24,customers!$A$1:$A$1001,customers!$G$1:$G$1001,0)=0,"",_xlfn.XLOOKUP(C24,customers!$A$1:$A$1001,customers!$G$1:$G$1001,0))</f>
        <v>United States</v>
      </c>
      <c r="I24" t="str">
        <f>IF(_xlfn.XLOOKUP(D24,products!$A$1:$A$1001,products!$B$1:$B$1001,0)=0,"",_xlfn.XLOOKUP(D24,products!$A$1:$A$1001,products!$B$1:$B$1001,0))</f>
        <v>Rob</v>
      </c>
      <c r="J24" t="str">
        <f>IF(_xlfn.XLOOKUP(D24,products!$A$1:$A$1001,products!$C$1:$C$1001,0)=0,"",_xlfn.XLOOKUP(D24,products!$A$1:$A$1001,products!$C$1:$C$1001,0))</f>
        <v>M</v>
      </c>
      <c r="K24" s="1">
        <f>IF(_xlfn.XLOOKUP(D24,products!$A$1:$A$1001,products!$D$1:$D$1001,0)=0,"",_xlfn.XLOOKUP(D24,products!$A$1:$A$1001,products!$D$1:$D$1001,0))</f>
        <v>2.5</v>
      </c>
      <c r="L24">
        <f>IF(_xlfn.XLOOKUP(D24,products!$A$1:$A$1001,products!$E$1:$E$1001,0)=0,"",_xlfn.XLOOKUP(D24,products!$A$1:$A$1001,products!$E$1:$E$1001,0))</f>
        <v>22.884999999999998</v>
      </c>
      <c r="M24">
        <f t="shared" si="0"/>
        <v>91.539999999999992</v>
      </c>
      <c r="N24" t="str">
        <f t="shared" si="1"/>
        <v>Robusta</v>
      </c>
      <c r="O24" t="str">
        <f t="shared" si="2"/>
        <v>Medium</v>
      </c>
      <c r="P24" t="str">
        <f>IF(_xlfn.XLOOKUP(C24,customers!$A$1:$A$1001,customers!$I$1:$I$1001,0)=0,"",_xlfn.XLOOKUP(C24,customers!$A$1:$A$1001,customers!$I$1:$I$1001,0))</f>
        <v>Yes</v>
      </c>
    </row>
    <row r="25" spans="1:16" x14ac:dyDescent="0.2">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IF(_xlfn.XLOOKUP(C25,customers!$A$1:$A$1001,customers!$G$1:$G$1001,0)=0,"",_xlfn.XLOOKUP(C25,customers!$A$1:$A$1001,customers!$G$1:$G$1001,0))</f>
        <v>United States</v>
      </c>
      <c r="I25" t="str">
        <f>IF(_xlfn.XLOOKUP(D25,products!$A$1:$A$1001,products!$B$1:$B$1001,0)=0,"",_xlfn.XLOOKUP(D25,products!$A$1:$A$1001,products!$B$1:$B$1001,0))</f>
        <v>Ara</v>
      </c>
      <c r="J25" t="str">
        <f>IF(_xlfn.XLOOKUP(D25,products!$A$1:$A$1001,products!$C$1:$C$1001,0)=0,"",_xlfn.XLOOKUP(D25,products!$A$1:$A$1001,products!$C$1:$C$1001,0))</f>
        <v>D</v>
      </c>
      <c r="K25" s="1">
        <f>IF(_xlfn.XLOOKUP(D25,products!$A$1:$A$1001,products!$D$1:$D$1001,0)=0,"",_xlfn.XLOOKUP(D25,products!$A$1:$A$1001,products!$D$1:$D$1001,0))</f>
        <v>0.2</v>
      </c>
      <c r="L25">
        <f>IF(_xlfn.XLOOKUP(D25,products!$A$1:$A$1001,products!$E$1:$E$1001,0)=0,"",_xlfn.XLOOKUP(D25,products!$A$1:$A$1001,products!$E$1:$E$1001,0))</f>
        <v>2.9849999999999999</v>
      </c>
      <c r="M25">
        <f t="shared" si="0"/>
        <v>11.94</v>
      </c>
      <c r="N25" t="str">
        <f t="shared" si="1"/>
        <v>Arabica</v>
      </c>
      <c r="O25" t="str">
        <f t="shared" si="2"/>
        <v>Dark</v>
      </c>
      <c r="P25" t="str">
        <f>IF(_xlfn.XLOOKUP(C25,customers!$A$1:$A$1001,customers!$I$1:$I$1001,0)=0,"",_xlfn.XLOOKUP(C25,customers!$A$1:$A$1001,customers!$I$1:$I$1001,0))</f>
        <v>Yes</v>
      </c>
    </row>
    <row r="26" spans="1:16" x14ac:dyDescent="0.2">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IF(_xlfn.XLOOKUP(C26,customers!$A$1:$A$1001,customers!$G$1:$G$1001,0)=0,"",_xlfn.XLOOKUP(C26,customers!$A$1:$A$1001,customers!$G$1:$G$1001,0))</f>
        <v>United States</v>
      </c>
      <c r="I26" t="str">
        <f>IF(_xlfn.XLOOKUP(D26,products!$A$1:$A$1001,products!$B$1:$B$1001,0)=0,"",_xlfn.XLOOKUP(D26,products!$A$1:$A$1001,products!$B$1:$B$1001,0))</f>
        <v>Ara</v>
      </c>
      <c r="J26" t="str">
        <f>IF(_xlfn.XLOOKUP(D26,products!$A$1:$A$1001,products!$C$1:$C$1001,0)=0,"",_xlfn.XLOOKUP(D26,products!$A$1:$A$1001,products!$C$1:$C$1001,0))</f>
        <v>M</v>
      </c>
      <c r="K26" s="1">
        <f>IF(_xlfn.XLOOKUP(D26,products!$A$1:$A$1001,products!$D$1:$D$1001,0)=0,"",_xlfn.XLOOKUP(D26,products!$A$1:$A$1001,products!$D$1:$D$1001,0))</f>
        <v>1</v>
      </c>
      <c r="L26">
        <f>IF(_xlfn.XLOOKUP(D26,products!$A$1:$A$1001,products!$E$1:$E$1001,0)=0,"",_xlfn.XLOOKUP(D26,products!$A$1:$A$1001,products!$E$1:$E$1001,0))</f>
        <v>11.25</v>
      </c>
      <c r="M26">
        <f t="shared" si="0"/>
        <v>11.25</v>
      </c>
      <c r="N26" t="str">
        <f t="shared" si="1"/>
        <v>Arabica</v>
      </c>
      <c r="O26" t="str">
        <f t="shared" si="2"/>
        <v>Medium</v>
      </c>
      <c r="P26" t="str">
        <f>IF(_xlfn.XLOOKUP(C26,customers!$A$1:$A$1001,customers!$I$1:$I$1001,0)=0,"",_xlfn.XLOOKUP(C26,customers!$A$1:$A$1001,customers!$I$1:$I$1001,0))</f>
        <v>No</v>
      </c>
    </row>
    <row r="27" spans="1:16" x14ac:dyDescent="0.2">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IF(_xlfn.XLOOKUP(C27,customers!$A$1:$A$1001,customers!$G$1:$G$1001,0)=0,"",_xlfn.XLOOKUP(C27,customers!$A$1:$A$1001,customers!$G$1:$G$1001,0))</f>
        <v>United States</v>
      </c>
      <c r="I27" t="str">
        <f>IF(_xlfn.XLOOKUP(D27,products!$A$1:$A$1001,products!$B$1:$B$1001,0)=0,"",_xlfn.XLOOKUP(D27,products!$A$1:$A$1001,products!$B$1:$B$1001,0))</f>
        <v>Exc</v>
      </c>
      <c r="J27" t="str">
        <f>IF(_xlfn.XLOOKUP(D27,products!$A$1:$A$1001,products!$C$1:$C$1001,0)=0,"",_xlfn.XLOOKUP(D27,products!$A$1:$A$1001,products!$C$1:$C$1001,0))</f>
        <v>M</v>
      </c>
      <c r="K27" s="1">
        <f>IF(_xlfn.XLOOKUP(D27,products!$A$1:$A$1001,products!$D$1:$D$1001,0)=0,"",_xlfn.XLOOKUP(D27,products!$A$1:$A$1001,products!$D$1:$D$1001,0))</f>
        <v>0.2</v>
      </c>
      <c r="L27">
        <f>IF(_xlfn.XLOOKUP(D27,products!$A$1:$A$1001,products!$E$1:$E$1001,0)=0,"",_xlfn.XLOOKUP(D27,products!$A$1:$A$1001,products!$E$1:$E$1001,0))</f>
        <v>4.125</v>
      </c>
      <c r="M27">
        <f t="shared" si="0"/>
        <v>12.375</v>
      </c>
      <c r="N27" t="str">
        <f t="shared" si="1"/>
        <v>Excelsa</v>
      </c>
      <c r="O27" t="str">
        <f t="shared" si="2"/>
        <v>Medium</v>
      </c>
      <c r="P27" t="str">
        <f>IF(_xlfn.XLOOKUP(C27,customers!$A$1:$A$1001,customers!$I$1:$I$1001,0)=0,"",_xlfn.XLOOKUP(C27,customers!$A$1:$A$1001,customers!$I$1:$I$1001,0))</f>
        <v>Yes</v>
      </c>
    </row>
    <row r="28" spans="1:16" x14ac:dyDescent="0.2">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IF(_xlfn.XLOOKUP(C28,customers!$A$1:$A$1001,customers!$G$1:$G$1001,0)=0,"",_xlfn.XLOOKUP(C28,customers!$A$1:$A$1001,customers!$G$1:$G$1001,0))</f>
        <v>United States</v>
      </c>
      <c r="I28" t="str">
        <f>IF(_xlfn.XLOOKUP(D28,products!$A$1:$A$1001,products!$B$1:$B$1001,0)=0,"",_xlfn.XLOOKUP(D28,products!$A$1:$A$1001,products!$B$1:$B$1001,0))</f>
        <v>Ara</v>
      </c>
      <c r="J28" t="str">
        <f>IF(_xlfn.XLOOKUP(D28,products!$A$1:$A$1001,products!$C$1:$C$1001,0)=0,"",_xlfn.XLOOKUP(D28,products!$A$1:$A$1001,products!$C$1:$C$1001,0))</f>
        <v>M</v>
      </c>
      <c r="K28" s="1">
        <f>IF(_xlfn.XLOOKUP(D28,products!$A$1:$A$1001,products!$D$1:$D$1001,0)=0,"",_xlfn.XLOOKUP(D28,products!$A$1:$A$1001,products!$D$1:$D$1001,0))</f>
        <v>0.5</v>
      </c>
      <c r="L28">
        <f>IF(_xlfn.XLOOKUP(D28,products!$A$1:$A$1001,products!$E$1:$E$1001,0)=0,"",_xlfn.XLOOKUP(D28,products!$A$1:$A$1001,products!$E$1:$E$1001,0))</f>
        <v>6.75</v>
      </c>
      <c r="M28">
        <f t="shared" si="0"/>
        <v>27</v>
      </c>
      <c r="N28" t="str">
        <f t="shared" si="1"/>
        <v>Arabica</v>
      </c>
      <c r="O28" t="str">
        <f t="shared" si="2"/>
        <v>Medium</v>
      </c>
      <c r="P28" t="str">
        <f>IF(_xlfn.XLOOKUP(C28,customers!$A$1:$A$1001,customers!$I$1:$I$1001,0)=0,"",_xlfn.XLOOKUP(C28,customers!$A$1:$A$1001,customers!$I$1:$I$1001,0))</f>
        <v>Yes</v>
      </c>
    </row>
    <row r="29" spans="1:16" x14ac:dyDescent="0.2">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IF(_xlfn.XLOOKUP(C29,customers!$A$1:$A$1001,customers!$G$1:$G$1001,0)=0,"",_xlfn.XLOOKUP(C29,customers!$A$1:$A$1001,customers!$G$1:$G$1001,0))</f>
        <v>Ireland</v>
      </c>
      <c r="I29" t="str">
        <f>IF(_xlfn.XLOOKUP(D29,products!$A$1:$A$1001,products!$B$1:$B$1001,0)=0,"",_xlfn.XLOOKUP(D29,products!$A$1:$A$1001,products!$B$1:$B$1001,0))</f>
        <v>Ara</v>
      </c>
      <c r="J29" t="str">
        <f>IF(_xlfn.XLOOKUP(D29,products!$A$1:$A$1001,products!$C$1:$C$1001,0)=0,"",_xlfn.XLOOKUP(D29,products!$A$1:$A$1001,products!$C$1:$C$1001,0))</f>
        <v>M</v>
      </c>
      <c r="K29" s="1">
        <f>IF(_xlfn.XLOOKUP(D29,products!$A$1:$A$1001,products!$D$1:$D$1001,0)=0,"",_xlfn.XLOOKUP(D29,products!$A$1:$A$1001,products!$D$1:$D$1001,0))</f>
        <v>0.2</v>
      </c>
      <c r="L29">
        <f>IF(_xlfn.XLOOKUP(D29,products!$A$1:$A$1001,products!$E$1:$E$1001,0)=0,"",_xlfn.XLOOKUP(D29,products!$A$1:$A$1001,products!$E$1:$E$1001,0))</f>
        <v>3.375</v>
      </c>
      <c r="M29">
        <f t="shared" si="0"/>
        <v>16.875</v>
      </c>
      <c r="N29" t="str">
        <f t="shared" si="1"/>
        <v>Arabica</v>
      </c>
      <c r="O29" t="str">
        <f t="shared" si="2"/>
        <v>Medium</v>
      </c>
      <c r="P29" t="str">
        <f>IF(_xlfn.XLOOKUP(C29,customers!$A$1:$A$1001,customers!$I$1:$I$1001,0)=0,"",_xlfn.XLOOKUP(C29,customers!$A$1:$A$1001,customers!$I$1:$I$1001,0))</f>
        <v>No</v>
      </c>
    </row>
    <row r="30" spans="1:16" x14ac:dyDescent="0.2">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IF(_xlfn.XLOOKUP(C30,customers!$A$1:$A$1001,customers!$G$1:$G$1001,0)=0,"",_xlfn.XLOOKUP(C30,customers!$A$1:$A$1001,customers!$G$1:$G$1001,0))</f>
        <v>Ireland</v>
      </c>
      <c r="I30" t="str">
        <f>IF(_xlfn.XLOOKUP(D30,products!$A$1:$A$1001,products!$B$1:$B$1001,0)=0,"",_xlfn.XLOOKUP(D30,products!$A$1:$A$1001,products!$B$1:$B$1001,0))</f>
        <v>Ara</v>
      </c>
      <c r="J30" t="str">
        <f>IF(_xlfn.XLOOKUP(D30,products!$A$1:$A$1001,products!$C$1:$C$1001,0)=0,"",_xlfn.XLOOKUP(D30,products!$A$1:$A$1001,products!$C$1:$C$1001,0))</f>
        <v>D</v>
      </c>
      <c r="K30" s="1">
        <f>IF(_xlfn.XLOOKUP(D30,products!$A$1:$A$1001,products!$D$1:$D$1001,0)=0,"",_xlfn.XLOOKUP(D30,products!$A$1:$A$1001,products!$D$1:$D$1001,0))</f>
        <v>0.5</v>
      </c>
      <c r="L30">
        <f>IF(_xlfn.XLOOKUP(D30,products!$A$1:$A$1001,products!$E$1:$E$1001,0)=0,"",_xlfn.XLOOKUP(D30,products!$A$1:$A$1001,products!$E$1:$E$1001,0))</f>
        <v>5.97</v>
      </c>
      <c r="M30">
        <f t="shared" si="0"/>
        <v>17.91</v>
      </c>
      <c r="N30" t="str">
        <f t="shared" si="1"/>
        <v>Arabica</v>
      </c>
      <c r="O30" t="str">
        <f t="shared" si="2"/>
        <v>Dark</v>
      </c>
      <c r="P30" t="str">
        <f>IF(_xlfn.XLOOKUP(C30,customers!$A$1:$A$1001,customers!$I$1:$I$1001,0)=0,"",_xlfn.XLOOKUP(C30,customers!$A$1:$A$1001,customers!$I$1:$I$1001,0))</f>
        <v>No</v>
      </c>
    </row>
    <row r="31" spans="1:16" x14ac:dyDescent="0.2">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IF(_xlfn.XLOOKUP(C31,customers!$A$1:$A$1001,customers!$G$1:$G$1001,0)=0,"",_xlfn.XLOOKUP(C31,customers!$A$1:$A$1001,customers!$G$1:$G$1001,0))</f>
        <v>Ireland</v>
      </c>
      <c r="I31" t="str">
        <f>IF(_xlfn.XLOOKUP(D31,products!$A$1:$A$1001,products!$B$1:$B$1001,0)=0,"",_xlfn.XLOOKUP(D31,products!$A$1:$A$1001,products!$B$1:$B$1001,0))</f>
        <v>Ara</v>
      </c>
      <c r="J31" t="str">
        <f>IF(_xlfn.XLOOKUP(D31,products!$A$1:$A$1001,products!$C$1:$C$1001,0)=0,"",_xlfn.XLOOKUP(D31,products!$A$1:$A$1001,products!$C$1:$C$1001,0))</f>
        <v>D</v>
      </c>
      <c r="K31" s="1">
        <f>IF(_xlfn.XLOOKUP(D31,products!$A$1:$A$1001,products!$D$1:$D$1001,0)=0,"",_xlfn.XLOOKUP(D31,products!$A$1:$A$1001,products!$D$1:$D$1001,0))</f>
        <v>1</v>
      </c>
      <c r="L31">
        <f>IF(_xlfn.XLOOKUP(D31,products!$A$1:$A$1001,products!$E$1:$E$1001,0)=0,"",_xlfn.XLOOKUP(D31,products!$A$1:$A$1001,products!$E$1:$E$1001,0))</f>
        <v>9.9499999999999993</v>
      </c>
      <c r="M31">
        <f t="shared" si="0"/>
        <v>39.799999999999997</v>
      </c>
      <c r="N31" t="str">
        <f t="shared" si="1"/>
        <v>Arabica</v>
      </c>
      <c r="O31" t="str">
        <f t="shared" si="2"/>
        <v>Dark</v>
      </c>
      <c r="P31" t="str">
        <f>IF(_xlfn.XLOOKUP(C31,customers!$A$1:$A$1001,customers!$I$1:$I$1001,0)=0,"",_xlfn.XLOOKUP(C31,customers!$A$1:$A$1001,customers!$I$1:$I$1001,0))</f>
        <v>Yes</v>
      </c>
    </row>
    <row r="32" spans="1:16" x14ac:dyDescent="0.2">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IF(_xlfn.XLOOKUP(C32,customers!$A$1:$A$1001,customers!$G$1:$G$1001,0)=0,"",_xlfn.XLOOKUP(C32,customers!$A$1:$A$1001,customers!$G$1:$G$1001,0))</f>
        <v>United States</v>
      </c>
      <c r="I32" t="str">
        <f>IF(_xlfn.XLOOKUP(D32,products!$A$1:$A$1001,products!$B$1:$B$1001,0)=0,"",_xlfn.XLOOKUP(D32,products!$A$1:$A$1001,products!$B$1:$B$1001,0))</f>
        <v>Lib</v>
      </c>
      <c r="J32" t="str">
        <f>IF(_xlfn.XLOOKUP(D32,products!$A$1:$A$1001,products!$C$1:$C$1001,0)=0,"",_xlfn.XLOOKUP(D32,products!$A$1:$A$1001,products!$C$1:$C$1001,0))</f>
        <v>M</v>
      </c>
      <c r="K32" s="1">
        <f>IF(_xlfn.XLOOKUP(D32,products!$A$1:$A$1001,products!$D$1:$D$1001,0)=0,"",_xlfn.XLOOKUP(D32,products!$A$1:$A$1001,products!$D$1:$D$1001,0))</f>
        <v>0.2</v>
      </c>
      <c r="L32">
        <f>IF(_xlfn.XLOOKUP(D32,products!$A$1:$A$1001,products!$E$1:$E$1001,0)=0,"",_xlfn.XLOOKUP(D32,products!$A$1:$A$1001,products!$E$1:$E$1001,0))</f>
        <v>4.3650000000000002</v>
      </c>
      <c r="M32">
        <f t="shared" si="0"/>
        <v>21.825000000000003</v>
      </c>
      <c r="N32" t="str">
        <f t="shared" si="1"/>
        <v>Liberica</v>
      </c>
      <c r="O32" t="str">
        <f t="shared" si="2"/>
        <v>Medium</v>
      </c>
      <c r="P32" t="str">
        <f>IF(_xlfn.XLOOKUP(C32,customers!$A$1:$A$1001,customers!$I$1:$I$1001,0)=0,"",_xlfn.XLOOKUP(C32,customers!$A$1:$A$1001,customers!$I$1:$I$1001,0))</f>
        <v>No</v>
      </c>
    </row>
    <row r="33" spans="1:16" x14ac:dyDescent="0.2">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IF(_xlfn.XLOOKUP(C33,customers!$A$1:$A$1001,customers!$G$1:$G$1001,0)=0,"",_xlfn.XLOOKUP(C33,customers!$A$1:$A$1001,customers!$G$1:$G$1001,0))</f>
        <v>United States</v>
      </c>
      <c r="I33" t="str">
        <f>IF(_xlfn.XLOOKUP(D33,products!$A$1:$A$1001,products!$B$1:$B$1001,0)=0,"",_xlfn.XLOOKUP(D33,products!$A$1:$A$1001,products!$B$1:$B$1001,0))</f>
        <v>Ara</v>
      </c>
      <c r="J33" t="str">
        <f>IF(_xlfn.XLOOKUP(D33,products!$A$1:$A$1001,products!$C$1:$C$1001,0)=0,"",_xlfn.XLOOKUP(D33,products!$A$1:$A$1001,products!$C$1:$C$1001,0))</f>
        <v>D</v>
      </c>
      <c r="K33" s="1">
        <f>IF(_xlfn.XLOOKUP(D33,products!$A$1:$A$1001,products!$D$1:$D$1001,0)=0,"",_xlfn.XLOOKUP(D33,products!$A$1:$A$1001,products!$D$1:$D$1001,0))</f>
        <v>0.5</v>
      </c>
      <c r="L33">
        <f>IF(_xlfn.XLOOKUP(D33,products!$A$1:$A$1001,products!$E$1:$E$1001,0)=0,"",_xlfn.XLOOKUP(D33,products!$A$1:$A$1001,products!$E$1:$E$1001,0))</f>
        <v>5.97</v>
      </c>
      <c r="M33">
        <f t="shared" si="0"/>
        <v>35.82</v>
      </c>
      <c r="N33" t="str">
        <f t="shared" si="1"/>
        <v>Arabica</v>
      </c>
      <c r="O33" t="str">
        <f t="shared" si="2"/>
        <v>Dark</v>
      </c>
      <c r="P33" t="str">
        <f>IF(_xlfn.XLOOKUP(C33,customers!$A$1:$A$1001,customers!$I$1:$I$1001,0)=0,"",_xlfn.XLOOKUP(C33,customers!$A$1:$A$1001,customers!$I$1:$I$1001,0))</f>
        <v>No</v>
      </c>
    </row>
    <row r="34" spans="1:16" x14ac:dyDescent="0.2">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IF(_xlfn.XLOOKUP(C34,customers!$A$1:$A$1001,customers!$G$1:$G$1001,0)=0,"",_xlfn.XLOOKUP(C34,customers!$A$1:$A$1001,customers!$G$1:$G$1001,0))</f>
        <v>United States</v>
      </c>
      <c r="I34" t="str">
        <f>IF(_xlfn.XLOOKUP(D34,products!$A$1:$A$1001,products!$B$1:$B$1001,0)=0,"",_xlfn.XLOOKUP(D34,products!$A$1:$A$1001,products!$B$1:$B$1001,0))</f>
        <v>Lib</v>
      </c>
      <c r="J34" t="str">
        <f>IF(_xlfn.XLOOKUP(D34,products!$A$1:$A$1001,products!$C$1:$C$1001,0)=0,"",_xlfn.XLOOKUP(D34,products!$A$1:$A$1001,products!$C$1:$C$1001,0))</f>
        <v>M</v>
      </c>
      <c r="K34" s="1">
        <f>IF(_xlfn.XLOOKUP(D34,products!$A$1:$A$1001,products!$D$1:$D$1001,0)=0,"",_xlfn.XLOOKUP(D34,products!$A$1:$A$1001,products!$D$1:$D$1001,0))</f>
        <v>0.5</v>
      </c>
      <c r="L34">
        <f>IF(_xlfn.XLOOKUP(D34,products!$A$1:$A$1001,products!$E$1:$E$1001,0)=0,"",_xlfn.XLOOKUP(D34,products!$A$1:$A$1001,products!$E$1:$E$1001,0))</f>
        <v>8.73</v>
      </c>
      <c r="M34">
        <f t="shared" si="0"/>
        <v>52.38</v>
      </c>
      <c r="N34" t="str">
        <f t="shared" si="1"/>
        <v>Liberica</v>
      </c>
      <c r="O34" t="str">
        <f t="shared" si="2"/>
        <v>Medium</v>
      </c>
      <c r="P34" t="str">
        <f>IF(_xlfn.XLOOKUP(C34,customers!$A$1:$A$1001,customers!$I$1:$I$1001,0)=0,"",_xlfn.XLOOKUP(C34,customers!$A$1:$A$1001,customers!$I$1:$I$1001,0))</f>
        <v>No</v>
      </c>
    </row>
    <row r="35" spans="1:16" x14ac:dyDescent="0.2">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IF(_xlfn.XLOOKUP(C35,customers!$A$1:$A$1001,customers!$G$1:$G$1001,0)=0,"",_xlfn.XLOOKUP(C35,customers!$A$1:$A$1001,customers!$G$1:$G$1001,0))</f>
        <v>United States</v>
      </c>
      <c r="I35" t="str">
        <f>IF(_xlfn.XLOOKUP(D35,products!$A$1:$A$1001,products!$B$1:$B$1001,0)=0,"",_xlfn.XLOOKUP(D35,products!$A$1:$A$1001,products!$B$1:$B$1001,0))</f>
        <v>Lib</v>
      </c>
      <c r="J35" t="str">
        <f>IF(_xlfn.XLOOKUP(D35,products!$A$1:$A$1001,products!$C$1:$C$1001,0)=0,"",_xlfn.XLOOKUP(D35,products!$A$1:$A$1001,products!$C$1:$C$1001,0))</f>
        <v>L</v>
      </c>
      <c r="K35" s="1">
        <f>IF(_xlfn.XLOOKUP(D35,products!$A$1:$A$1001,products!$D$1:$D$1001,0)=0,"",_xlfn.XLOOKUP(D35,products!$A$1:$A$1001,products!$D$1:$D$1001,0))</f>
        <v>0.2</v>
      </c>
      <c r="L35">
        <f>IF(_xlfn.XLOOKUP(D35,products!$A$1:$A$1001,products!$E$1:$E$1001,0)=0,"",_xlfn.XLOOKUP(D35,products!$A$1:$A$1001,products!$E$1:$E$1001,0))</f>
        <v>4.7549999999999999</v>
      </c>
      <c r="M35">
        <f t="shared" si="0"/>
        <v>23.774999999999999</v>
      </c>
      <c r="N35" t="str">
        <f t="shared" si="1"/>
        <v>Liberica</v>
      </c>
      <c r="O35" t="str">
        <f t="shared" si="2"/>
        <v>Light</v>
      </c>
      <c r="P35" t="str">
        <f>IF(_xlfn.XLOOKUP(C35,customers!$A$1:$A$1001,customers!$I$1:$I$1001,0)=0,"",_xlfn.XLOOKUP(C35,customers!$A$1:$A$1001,customers!$I$1:$I$1001,0))</f>
        <v>No</v>
      </c>
    </row>
    <row r="36" spans="1:16" x14ac:dyDescent="0.2">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IF(_xlfn.XLOOKUP(C36,customers!$A$1:$A$1001,customers!$G$1:$G$1001,0)=0,"",_xlfn.XLOOKUP(C36,customers!$A$1:$A$1001,customers!$G$1:$G$1001,0))</f>
        <v>United Kingdom</v>
      </c>
      <c r="I36" t="str">
        <f>IF(_xlfn.XLOOKUP(D36,products!$A$1:$A$1001,products!$B$1:$B$1001,0)=0,"",_xlfn.XLOOKUP(D36,products!$A$1:$A$1001,products!$B$1:$B$1001,0))</f>
        <v>Lib</v>
      </c>
      <c r="J36" t="str">
        <f>IF(_xlfn.XLOOKUP(D36,products!$A$1:$A$1001,products!$C$1:$C$1001,0)=0,"",_xlfn.XLOOKUP(D36,products!$A$1:$A$1001,products!$C$1:$C$1001,0))</f>
        <v>L</v>
      </c>
      <c r="K36" s="1">
        <f>IF(_xlfn.XLOOKUP(D36,products!$A$1:$A$1001,products!$D$1:$D$1001,0)=0,"",_xlfn.XLOOKUP(D36,products!$A$1:$A$1001,products!$D$1:$D$1001,0))</f>
        <v>0.5</v>
      </c>
      <c r="L36">
        <f>IF(_xlfn.XLOOKUP(D36,products!$A$1:$A$1001,products!$E$1:$E$1001,0)=0,"",_xlfn.XLOOKUP(D36,products!$A$1:$A$1001,products!$E$1:$E$1001,0))</f>
        <v>9.51</v>
      </c>
      <c r="M36">
        <f t="shared" si="0"/>
        <v>57.06</v>
      </c>
      <c r="N36" t="str">
        <f t="shared" si="1"/>
        <v>Liberica</v>
      </c>
      <c r="O36" t="str">
        <f t="shared" si="2"/>
        <v>Light</v>
      </c>
      <c r="P36" t="str">
        <f>IF(_xlfn.XLOOKUP(C36,customers!$A$1:$A$1001,customers!$I$1:$I$1001,0)=0,"",_xlfn.XLOOKUP(C36,customers!$A$1:$A$1001,customers!$I$1:$I$1001,0))</f>
        <v>Yes</v>
      </c>
    </row>
    <row r="37" spans="1:16" x14ac:dyDescent="0.2">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IF(_xlfn.XLOOKUP(C37,customers!$A$1:$A$1001,customers!$G$1:$G$1001,0)=0,"",_xlfn.XLOOKUP(C37,customers!$A$1:$A$1001,customers!$G$1:$G$1001,0))</f>
        <v>United States</v>
      </c>
      <c r="I37" t="str">
        <f>IF(_xlfn.XLOOKUP(D37,products!$A$1:$A$1001,products!$B$1:$B$1001,0)=0,"",_xlfn.XLOOKUP(D37,products!$A$1:$A$1001,products!$B$1:$B$1001,0))</f>
        <v>Ara</v>
      </c>
      <c r="J37" t="str">
        <f>IF(_xlfn.XLOOKUP(D37,products!$A$1:$A$1001,products!$C$1:$C$1001,0)=0,"",_xlfn.XLOOKUP(D37,products!$A$1:$A$1001,products!$C$1:$C$1001,0))</f>
        <v>D</v>
      </c>
      <c r="K37" s="1">
        <f>IF(_xlfn.XLOOKUP(D37,products!$A$1:$A$1001,products!$D$1:$D$1001,0)=0,"",_xlfn.XLOOKUP(D37,products!$A$1:$A$1001,products!$D$1:$D$1001,0))</f>
        <v>0.5</v>
      </c>
      <c r="L37">
        <f>IF(_xlfn.XLOOKUP(D37,products!$A$1:$A$1001,products!$E$1:$E$1001,0)=0,"",_xlfn.XLOOKUP(D37,products!$A$1:$A$1001,products!$E$1:$E$1001,0))</f>
        <v>5.97</v>
      </c>
      <c r="M37">
        <f t="shared" si="0"/>
        <v>35.82</v>
      </c>
      <c r="N37" t="str">
        <f t="shared" si="1"/>
        <v>Arabica</v>
      </c>
      <c r="O37" t="str">
        <f t="shared" si="2"/>
        <v>Dark</v>
      </c>
      <c r="P37" t="str">
        <f>IF(_xlfn.XLOOKUP(C37,customers!$A$1:$A$1001,customers!$I$1:$I$1001,0)=0,"",_xlfn.XLOOKUP(C37,customers!$A$1:$A$1001,customers!$I$1:$I$1001,0))</f>
        <v>No</v>
      </c>
    </row>
    <row r="38" spans="1:16" x14ac:dyDescent="0.2">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IF(_xlfn.XLOOKUP(C38,customers!$A$1:$A$1001,customers!$G$1:$G$1001,0)=0,"",_xlfn.XLOOKUP(C38,customers!$A$1:$A$1001,customers!$G$1:$G$1001,0))</f>
        <v>United States</v>
      </c>
      <c r="I38" t="str">
        <f>IF(_xlfn.XLOOKUP(D38,products!$A$1:$A$1001,products!$B$1:$B$1001,0)=0,"",_xlfn.XLOOKUP(D38,products!$A$1:$A$1001,products!$B$1:$B$1001,0))</f>
        <v>Lib</v>
      </c>
      <c r="J38" t="str">
        <f>IF(_xlfn.XLOOKUP(D38,products!$A$1:$A$1001,products!$C$1:$C$1001,0)=0,"",_xlfn.XLOOKUP(D38,products!$A$1:$A$1001,products!$C$1:$C$1001,0))</f>
        <v>M</v>
      </c>
      <c r="K38" s="1">
        <f>IF(_xlfn.XLOOKUP(D38,products!$A$1:$A$1001,products!$D$1:$D$1001,0)=0,"",_xlfn.XLOOKUP(D38,products!$A$1:$A$1001,products!$D$1:$D$1001,0))</f>
        <v>0.2</v>
      </c>
      <c r="L38">
        <f>IF(_xlfn.XLOOKUP(D38,products!$A$1:$A$1001,products!$E$1:$E$1001,0)=0,"",_xlfn.XLOOKUP(D38,products!$A$1:$A$1001,products!$E$1:$E$1001,0))</f>
        <v>4.3650000000000002</v>
      </c>
      <c r="M38">
        <f t="shared" si="0"/>
        <v>8.73</v>
      </c>
      <c r="N38" t="str">
        <f t="shared" si="1"/>
        <v>Liberica</v>
      </c>
      <c r="O38" t="str">
        <f t="shared" si="2"/>
        <v>Medium</v>
      </c>
      <c r="P38" t="str">
        <f>IF(_xlfn.XLOOKUP(C38,customers!$A$1:$A$1001,customers!$I$1:$I$1001,0)=0,"",_xlfn.XLOOKUP(C38,customers!$A$1:$A$1001,customers!$I$1:$I$1001,0))</f>
        <v>No</v>
      </c>
    </row>
    <row r="39" spans="1:16" x14ac:dyDescent="0.2">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IF(_xlfn.XLOOKUP(C39,customers!$A$1:$A$1001,customers!$G$1:$G$1001,0)=0,"",_xlfn.XLOOKUP(C39,customers!$A$1:$A$1001,customers!$G$1:$G$1001,0))</f>
        <v>United States</v>
      </c>
      <c r="I39" t="str">
        <f>IF(_xlfn.XLOOKUP(D39,products!$A$1:$A$1001,products!$B$1:$B$1001,0)=0,"",_xlfn.XLOOKUP(D39,products!$A$1:$A$1001,products!$B$1:$B$1001,0))</f>
        <v>Lib</v>
      </c>
      <c r="J39" t="str">
        <f>IF(_xlfn.XLOOKUP(D39,products!$A$1:$A$1001,products!$C$1:$C$1001,0)=0,"",_xlfn.XLOOKUP(D39,products!$A$1:$A$1001,products!$C$1:$C$1001,0))</f>
        <v>L</v>
      </c>
      <c r="K39" s="1">
        <f>IF(_xlfn.XLOOKUP(D39,products!$A$1:$A$1001,products!$D$1:$D$1001,0)=0,"",_xlfn.XLOOKUP(D39,products!$A$1:$A$1001,products!$D$1:$D$1001,0))</f>
        <v>0.5</v>
      </c>
      <c r="L39">
        <f>IF(_xlfn.XLOOKUP(D39,products!$A$1:$A$1001,products!$E$1:$E$1001,0)=0,"",_xlfn.XLOOKUP(D39,products!$A$1:$A$1001,products!$E$1:$E$1001,0))</f>
        <v>9.51</v>
      </c>
      <c r="M39">
        <f t="shared" si="0"/>
        <v>28.53</v>
      </c>
      <c r="N39" t="str">
        <f t="shared" si="1"/>
        <v>Liberica</v>
      </c>
      <c r="O39" t="str">
        <f t="shared" si="2"/>
        <v>Light</v>
      </c>
      <c r="P39" t="str">
        <f>IF(_xlfn.XLOOKUP(C39,customers!$A$1:$A$1001,customers!$I$1:$I$1001,0)=0,"",_xlfn.XLOOKUP(C39,customers!$A$1:$A$1001,customers!$I$1:$I$1001,0))</f>
        <v>No</v>
      </c>
    </row>
    <row r="40" spans="1:16" x14ac:dyDescent="0.2">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IF(_xlfn.XLOOKUP(C40,customers!$A$1:$A$1001,customers!$G$1:$G$1001,0)=0,"",_xlfn.XLOOKUP(C40,customers!$A$1:$A$1001,customers!$G$1:$G$1001,0))</f>
        <v>United States</v>
      </c>
      <c r="I40" t="str">
        <f>IF(_xlfn.XLOOKUP(D40,products!$A$1:$A$1001,products!$B$1:$B$1001,0)=0,"",_xlfn.XLOOKUP(D40,products!$A$1:$A$1001,products!$B$1:$B$1001,0))</f>
        <v>Rob</v>
      </c>
      <c r="J40" t="str">
        <f>IF(_xlfn.XLOOKUP(D40,products!$A$1:$A$1001,products!$C$1:$C$1001,0)=0,"",_xlfn.XLOOKUP(D40,products!$A$1:$A$1001,products!$C$1:$C$1001,0))</f>
        <v>M</v>
      </c>
      <c r="K40" s="1">
        <f>IF(_xlfn.XLOOKUP(D40,products!$A$1:$A$1001,products!$D$1:$D$1001,0)=0,"",_xlfn.XLOOKUP(D40,products!$A$1:$A$1001,products!$D$1:$D$1001,0))</f>
        <v>2.5</v>
      </c>
      <c r="L40">
        <f>IF(_xlfn.XLOOKUP(D40,products!$A$1:$A$1001,products!$E$1:$E$1001,0)=0,"",_xlfn.XLOOKUP(D40,products!$A$1:$A$1001,products!$E$1:$E$1001,0))</f>
        <v>22.884999999999998</v>
      </c>
      <c r="M40">
        <f t="shared" si="0"/>
        <v>114.42499999999998</v>
      </c>
      <c r="N40" t="str">
        <f t="shared" si="1"/>
        <v>Robusta</v>
      </c>
      <c r="O40" t="str">
        <f t="shared" si="2"/>
        <v>Medium</v>
      </c>
      <c r="P40" t="str">
        <f>IF(_xlfn.XLOOKUP(C40,customers!$A$1:$A$1001,customers!$I$1:$I$1001,0)=0,"",_xlfn.XLOOKUP(C40,customers!$A$1:$A$1001,customers!$I$1:$I$1001,0))</f>
        <v>No</v>
      </c>
    </row>
    <row r="41" spans="1:16" x14ac:dyDescent="0.2">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IF(_xlfn.XLOOKUP(C41,customers!$A$1:$A$1001,customers!$G$1:$G$1001,0)=0,"",_xlfn.XLOOKUP(C41,customers!$A$1:$A$1001,customers!$G$1:$G$1001,0))</f>
        <v>United States</v>
      </c>
      <c r="I41" t="str">
        <f>IF(_xlfn.XLOOKUP(D41,products!$A$1:$A$1001,products!$B$1:$B$1001,0)=0,"",_xlfn.XLOOKUP(D41,products!$A$1:$A$1001,products!$B$1:$B$1001,0))</f>
        <v>Rob</v>
      </c>
      <c r="J41" t="str">
        <f>IF(_xlfn.XLOOKUP(D41,products!$A$1:$A$1001,products!$C$1:$C$1001,0)=0,"",_xlfn.XLOOKUP(D41,products!$A$1:$A$1001,products!$C$1:$C$1001,0))</f>
        <v>M</v>
      </c>
      <c r="K41" s="1">
        <f>IF(_xlfn.XLOOKUP(D41,products!$A$1:$A$1001,products!$D$1:$D$1001,0)=0,"",_xlfn.XLOOKUP(D41,products!$A$1:$A$1001,products!$D$1:$D$1001,0))</f>
        <v>1</v>
      </c>
      <c r="L41">
        <f>IF(_xlfn.XLOOKUP(D41,products!$A$1:$A$1001,products!$E$1:$E$1001,0)=0,"",_xlfn.XLOOKUP(D41,products!$A$1:$A$1001,products!$E$1:$E$1001,0))</f>
        <v>9.9499999999999993</v>
      </c>
      <c r="M41">
        <f t="shared" si="0"/>
        <v>59.699999999999996</v>
      </c>
      <c r="N41" t="str">
        <f t="shared" si="1"/>
        <v>Robusta</v>
      </c>
      <c r="O41" t="str">
        <f t="shared" si="2"/>
        <v>Medium</v>
      </c>
      <c r="P41" t="str">
        <f>IF(_xlfn.XLOOKUP(C41,customers!$A$1:$A$1001,customers!$I$1:$I$1001,0)=0,"",_xlfn.XLOOKUP(C41,customers!$A$1:$A$1001,customers!$I$1:$I$1001,0))</f>
        <v>Yes</v>
      </c>
    </row>
    <row r="42" spans="1:16" x14ac:dyDescent="0.2">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IF(_xlfn.XLOOKUP(C42,customers!$A$1:$A$1001,customers!$G$1:$G$1001,0)=0,"",_xlfn.XLOOKUP(C42,customers!$A$1:$A$1001,customers!$G$1:$G$1001,0))</f>
        <v>United States</v>
      </c>
      <c r="I42" t="str">
        <f>IF(_xlfn.XLOOKUP(D42,products!$A$1:$A$1001,products!$B$1:$B$1001,0)=0,"",_xlfn.XLOOKUP(D42,products!$A$1:$A$1001,products!$B$1:$B$1001,0))</f>
        <v>Lib</v>
      </c>
      <c r="J42" t="str">
        <f>IF(_xlfn.XLOOKUP(D42,products!$A$1:$A$1001,products!$C$1:$C$1001,0)=0,"",_xlfn.XLOOKUP(D42,products!$A$1:$A$1001,products!$C$1:$C$1001,0))</f>
        <v>M</v>
      </c>
      <c r="K42" s="1">
        <f>IF(_xlfn.XLOOKUP(D42,products!$A$1:$A$1001,products!$D$1:$D$1001,0)=0,"",_xlfn.XLOOKUP(D42,products!$A$1:$A$1001,products!$D$1:$D$1001,0))</f>
        <v>1</v>
      </c>
      <c r="L42">
        <f>IF(_xlfn.XLOOKUP(D42,products!$A$1:$A$1001,products!$E$1:$E$1001,0)=0,"",_xlfn.XLOOKUP(D42,products!$A$1:$A$1001,products!$E$1:$E$1001,0))</f>
        <v>14.55</v>
      </c>
      <c r="M42">
        <f t="shared" si="0"/>
        <v>43.650000000000006</v>
      </c>
      <c r="N42" t="str">
        <f t="shared" si="1"/>
        <v>Liberica</v>
      </c>
      <c r="O42" t="str">
        <f t="shared" si="2"/>
        <v>Medium</v>
      </c>
      <c r="P42" t="str">
        <f>IF(_xlfn.XLOOKUP(C42,customers!$A$1:$A$1001,customers!$I$1:$I$1001,0)=0,"",_xlfn.XLOOKUP(C42,customers!$A$1:$A$1001,customers!$I$1:$I$1001,0))</f>
        <v>No</v>
      </c>
    </row>
    <row r="43" spans="1:16" x14ac:dyDescent="0.2">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IF(_xlfn.XLOOKUP(C43,customers!$A$1:$A$1001,customers!$G$1:$G$1001,0)=0,"",_xlfn.XLOOKUP(C43,customers!$A$1:$A$1001,customers!$G$1:$G$1001,0))</f>
        <v>United States</v>
      </c>
      <c r="I43" t="str">
        <f>IF(_xlfn.XLOOKUP(D43,products!$A$1:$A$1001,products!$B$1:$B$1001,0)=0,"",_xlfn.XLOOKUP(D43,products!$A$1:$A$1001,products!$B$1:$B$1001,0))</f>
        <v>Exc</v>
      </c>
      <c r="J43" t="str">
        <f>IF(_xlfn.XLOOKUP(D43,products!$A$1:$A$1001,products!$C$1:$C$1001,0)=0,"",_xlfn.XLOOKUP(D43,products!$A$1:$A$1001,products!$C$1:$C$1001,0))</f>
        <v>D</v>
      </c>
      <c r="K43" s="1">
        <f>IF(_xlfn.XLOOKUP(D43,products!$A$1:$A$1001,products!$D$1:$D$1001,0)=0,"",_xlfn.XLOOKUP(D43,products!$A$1:$A$1001,products!$D$1:$D$1001,0))</f>
        <v>0.2</v>
      </c>
      <c r="L43">
        <f>IF(_xlfn.XLOOKUP(D43,products!$A$1:$A$1001,products!$E$1:$E$1001,0)=0,"",_xlfn.XLOOKUP(D43,products!$A$1:$A$1001,products!$E$1:$E$1001,0))</f>
        <v>3.645</v>
      </c>
      <c r="M43">
        <f t="shared" si="0"/>
        <v>7.29</v>
      </c>
      <c r="N43" t="str">
        <f t="shared" si="1"/>
        <v>Excelsa</v>
      </c>
      <c r="O43" t="str">
        <f t="shared" si="2"/>
        <v>Dark</v>
      </c>
      <c r="P43" t="str">
        <f>IF(_xlfn.XLOOKUP(C43,customers!$A$1:$A$1001,customers!$I$1:$I$1001,0)=0,"",_xlfn.XLOOKUP(C43,customers!$A$1:$A$1001,customers!$I$1:$I$1001,0))</f>
        <v>Yes</v>
      </c>
    </row>
    <row r="44" spans="1:16" x14ac:dyDescent="0.2">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IF(_xlfn.XLOOKUP(C44,customers!$A$1:$A$1001,customers!$G$1:$G$1001,0)=0,"",_xlfn.XLOOKUP(C44,customers!$A$1:$A$1001,customers!$G$1:$G$1001,0))</f>
        <v>United States</v>
      </c>
      <c r="I44" t="str">
        <f>IF(_xlfn.XLOOKUP(D44,products!$A$1:$A$1001,products!$B$1:$B$1001,0)=0,"",_xlfn.XLOOKUP(D44,products!$A$1:$A$1001,products!$B$1:$B$1001,0))</f>
        <v>Rob</v>
      </c>
      <c r="J44" t="str">
        <f>IF(_xlfn.XLOOKUP(D44,products!$A$1:$A$1001,products!$C$1:$C$1001,0)=0,"",_xlfn.XLOOKUP(D44,products!$A$1:$A$1001,products!$C$1:$C$1001,0))</f>
        <v>D</v>
      </c>
      <c r="K44" s="1">
        <f>IF(_xlfn.XLOOKUP(D44,products!$A$1:$A$1001,products!$D$1:$D$1001,0)=0,"",_xlfn.XLOOKUP(D44,products!$A$1:$A$1001,products!$D$1:$D$1001,0))</f>
        <v>0.2</v>
      </c>
      <c r="L44">
        <f>IF(_xlfn.XLOOKUP(D44,products!$A$1:$A$1001,products!$E$1:$E$1001,0)=0,"",_xlfn.XLOOKUP(D44,products!$A$1:$A$1001,products!$E$1:$E$1001,0))</f>
        <v>2.6849999999999996</v>
      </c>
      <c r="M44">
        <f t="shared" si="0"/>
        <v>8.0549999999999997</v>
      </c>
      <c r="N44" t="str">
        <f t="shared" si="1"/>
        <v>Robusta</v>
      </c>
      <c r="O44" t="str">
        <f t="shared" si="2"/>
        <v>Dark</v>
      </c>
      <c r="P44" t="str">
        <f>IF(_xlfn.XLOOKUP(C44,customers!$A$1:$A$1001,customers!$I$1:$I$1001,0)=0,"",_xlfn.XLOOKUP(C44,customers!$A$1:$A$1001,customers!$I$1:$I$1001,0))</f>
        <v>Yes</v>
      </c>
    </row>
    <row r="45" spans="1:16" x14ac:dyDescent="0.2">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IF(_xlfn.XLOOKUP(C45,customers!$A$1:$A$1001,customers!$G$1:$G$1001,0)=0,"",_xlfn.XLOOKUP(C45,customers!$A$1:$A$1001,customers!$G$1:$G$1001,0))</f>
        <v>United States</v>
      </c>
      <c r="I45" t="str">
        <f>IF(_xlfn.XLOOKUP(D45,products!$A$1:$A$1001,products!$B$1:$B$1001,0)=0,"",_xlfn.XLOOKUP(D45,products!$A$1:$A$1001,products!$B$1:$B$1001,0))</f>
        <v>Lib</v>
      </c>
      <c r="J45" t="str">
        <f>IF(_xlfn.XLOOKUP(D45,products!$A$1:$A$1001,products!$C$1:$C$1001,0)=0,"",_xlfn.XLOOKUP(D45,products!$A$1:$A$1001,products!$C$1:$C$1001,0))</f>
        <v>L</v>
      </c>
      <c r="K45" s="1">
        <f>IF(_xlfn.XLOOKUP(D45,products!$A$1:$A$1001,products!$D$1:$D$1001,0)=0,"",_xlfn.XLOOKUP(D45,products!$A$1:$A$1001,products!$D$1:$D$1001,0))</f>
        <v>2.5</v>
      </c>
      <c r="L45">
        <f>IF(_xlfn.XLOOKUP(D45,products!$A$1:$A$1001,products!$E$1:$E$1001,0)=0,"",_xlfn.XLOOKUP(D45,products!$A$1:$A$1001,products!$E$1:$E$1001,0))</f>
        <v>36.454999999999998</v>
      </c>
      <c r="M45">
        <f t="shared" si="0"/>
        <v>72.91</v>
      </c>
      <c r="N45" t="str">
        <f t="shared" si="1"/>
        <v>Liberica</v>
      </c>
      <c r="O45" t="str">
        <f t="shared" si="2"/>
        <v>Light</v>
      </c>
      <c r="P45" t="str">
        <f>IF(_xlfn.XLOOKUP(C45,customers!$A$1:$A$1001,customers!$I$1:$I$1001,0)=0,"",_xlfn.XLOOKUP(C45,customers!$A$1:$A$1001,customers!$I$1:$I$1001,0))</f>
        <v>No</v>
      </c>
    </row>
    <row r="46" spans="1:16" x14ac:dyDescent="0.2">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IF(_xlfn.XLOOKUP(C46,customers!$A$1:$A$1001,customers!$G$1:$G$1001,0)=0,"",_xlfn.XLOOKUP(C46,customers!$A$1:$A$1001,customers!$G$1:$G$1001,0))</f>
        <v>United States</v>
      </c>
      <c r="I46" t="str">
        <f>IF(_xlfn.XLOOKUP(D46,products!$A$1:$A$1001,products!$B$1:$B$1001,0)=0,"",_xlfn.XLOOKUP(D46,products!$A$1:$A$1001,products!$B$1:$B$1001,0))</f>
        <v>Exc</v>
      </c>
      <c r="J46" t="str">
        <f>IF(_xlfn.XLOOKUP(D46,products!$A$1:$A$1001,products!$C$1:$C$1001,0)=0,"",_xlfn.XLOOKUP(D46,products!$A$1:$A$1001,products!$C$1:$C$1001,0))</f>
        <v>M</v>
      </c>
      <c r="K46" s="1">
        <f>IF(_xlfn.XLOOKUP(D46,products!$A$1:$A$1001,products!$D$1:$D$1001,0)=0,"",_xlfn.XLOOKUP(D46,products!$A$1:$A$1001,products!$D$1:$D$1001,0))</f>
        <v>0.5</v>
      </c>
      <c r="L46">
        <f>IF(_xlfn.XLOOKUP(D46,products!$A$1:$A$1001,products!$E$1:$E$1001,0)=0,"",_xlfn.XLOOKUP(D46,products!$A$1:$A$1001,products!$E$1:$E$1001,0))</f>
        <v>8.25</v>
      </c>
      <c r="M46">
        <f t="shared" si="0"/>
        <v>16.5</v>
      </c>
      <c r="N46" t="str">
        <f t="shared" si="1"/>
        <v>Excelsa</v>
      </c>
      <c r="O46" t="str">
        <f t="shared" si="2"/>
        <v>Medium</v>
      </c>
      <c r="P46" t="str">
        <f>IF(_xlfn.XLOOKUP(C46,customers!$A$1:$A$1001,customers!$I$1:$I$1001,0)=0,"",_xlfn.XLOOKUP(C46,customers!$A$1:$A$1001,customers!$I$1:$I$1001,0))</f>
        <v>Yes</v>
      </c>
    </row>
    <row r="47" spans="1:16" x14ac:dyDescent="0.2">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IF(_xlfn.XLOOKUP(C47,customers!$A$1:$A$1001,customers!$G$1:$G$1001,0)=0,"",_xlfn.XLOOKUP(C47,customers!$A$1:$A$1001,customers!$G$1:$G$1001,0))</f>
        <v>United States</v>
      </c>
      <c r="I47" t="str">
        <f>IF(_xlfn.XLOOKUP(D47,products!$A$1:$A$1001,products!$B$1:$B$1001,0)=0,"",_xlfn.XLOOKUP(D47,products!$A$1:$A$1001,products!$B$1:$B$1001,0))</f>
        <v>Lib</v>
      </c>
      <c r="J47" t="str">
        <f>IF(_xlfn.XLOOKUP(D47,products!$A$1:$A$1001,products!$C$1:$C$1001,0)=0,"",_xlfn.XLOOKUP(D47,products!$A$1:$A$1001,products!$C$1:$C$1001,0))</f>
        <v>D</v>
      </c>
      <c r="K47" s="1">
        <f>IF(_xlfn.XLOOKUP(D47,products!$A$1:$A$1001,products!$D$1:$D$1001,0)=0,"",_xlfn.XLOOKUP(D47,products!$A$1:$A$1001,products!$D$1:$D$1001,0))</f>
        <v>2.5</v>
      </c>
      <c r="L47">
        <f>IF(_xlfn.XLOOKUP(D47,products!$A$1:$A$1001,products!$E$1:$E$1001,0)=0,"",_xlfn.XLOOKUP(D47,products!$A$1:$A$1001,products!$E$1:$E$1001,0))</f>
        <v>29.784999999999997</v>
      </c>
      <c r="M47">
        <f t="shared" si="0"/>
        <v>178.70999999999998</v>
      </c>
      <c r="N47" t="str">
        <f t="shared" si="1"/>
        <v>Liberica</v>
      </c>
      <c r="O47" t="str">
        <f t="shared" si="2"/>
        <v>Dark</v>
      </c>
      <c r="P47" t="str">
        <f>IF(_xlfn.XLOOKUP(C47,customers!$A$1:$A$1001,customers!$I$1:$I$1001,0)=0,"",_xlfn.XLOOKUP(C47,customers!$A$1:$A$1001,customers!$I$1:$I$1001,0))</f>
        <v>No</v>
      </c>
    </row>
    <row r="48" spans="1:16" x14ac:dyDescent="0.2">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IF(_xlfn.XLOOKUP(C48,customers!$A$1:$A$1001,customers!$G$1:$G$1001,0)=0,"",_xlfn.XLOOKUP(C48,customers!$A$1:$A$1001,customers!$G$1:$G$1001,0))</f>
        <v>United States</v>
      </c>
      <c r="I48" t="str">
        <f>IF(_xlfn.XLOOKUP(D48,products!$A$1:$A$1001,products!$B$1:$B$1001,0)=0,"",_xlfn.XLOOKUP(D48,products!$A$1:$A$1001,products!$B$1:$B$1001,0))</f>
        <v>Exc</v>
      </c>
      <c r="J48" t="str">
        <f>IF(_xlfn.XLOOKUP(D48,products!$A$1:$A$1001,products!$C$1:$C$1001,0)=0,"",_xlfn.XLOOKUP(D48,products!$A$1:$A$1001,products!$C$1:$C$1001,0))</f>
        <v>M</v>
      </c>
      <c r="K48" s="1">
        <f>IF(_xlfn.XLOOKUP(D48,products!$A$1:$A$1001,products!$D$1:$D$1001,0)=0,"",_xlfn.XLOOKUP(D48,products!$A$1:$A$1001,products!$D$1:$D$1001,0))</f>
        <v>2.5</v>
      </c>
      <c r="L48">
        <f>IF(_xlfn.XLOOKUP(D48,products!$A$1:$A$1001,products!$E$1:$E$1001,0)=0,"",_xlfn.XLOOKUP(D48,products!$A$1:$A$1001,products!$E$1:$E$1001,0))</f>
        <v>31.624999999999996</v>
      </c>
      <c r="M48">
        <f t="shared" si="0"/>
        <v>63.249999999999993</v>
      </c>
      <c r="N48" t="str">
        <f t="shared" si="1"/>
        <v>Excelsa</v>
      </c>
      <c r="O48" t="str">
        <f t="shared" si="2"/>
        <v>Medium</v>
      </c>
      <c r="P48" t="str">
        <f>IF(_xlfn.XLOOKUP(C48,customers!$A$1:$A$1001,customers!$I$1:$I$1001,0)=0,"",_xlfn.XLOOKUP(C48,customers!$A$1:$A$1001,customers!$I$1:$I$1001,0))</f>
        <v>Yes</v>
      </c>
    </row>
    <row r="49" spans="1:16" x14ac:dyDescent="0.2">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IF(_xlfn.XLOOKUP(C49,customers!$A$1:$A$1001,customers!$G$1:$G$1001,0)=0,"",_xlfn.XLOOKUP(C49,customers!$A$1:$A$1001,customers!$G$1:$G$1001,0))</f>
        <v>United States</v>
      </c>
      <c r="I49" t="str">
        <f>IF(_xlfn.XLOOKUP(D49,products!$A$1:$A$1001,products!$B$1:$B$1001,0)=0,"",_xlfn.XLOOKUP(D49,products!$A$1:$A$1001,products!$B$1:$B$1001,0))</f>
        <v>Ara</v>
      </c>
      <c r="J49" t="str">
        <f>IF(_xlfn.XLOOKUP(D49,products!$A$1:$A$1001,products!$C$1:$C$1001,0)=0,"",_xlfn.XLOOKUP(D49,products!$A$1:$A$1001,products!$C$1:$C$1001,0))</f>
        <v>L</v>
      </c>
      <c r="K49" s="1">
        <f>IF(_xlfn.XLOOKUP(D49,products!$A$1:$A$1001,products!$D$1:$D$1001,0)=0,"",_xlfn.XLOOKUP(D49,products!$A$1:$A$1001,products!$D$1:$D$1001,0))</f>
        <v>0.2</v>
      </c>
      <c r="L49">
        <f>IF(_xlfn.XLOOKUP(D49,products!$A$1:$A$1001,products!$E$1:$E$1001,0)=0,"",_xlfn.XLOOKUP(D49,products!$A$1:$A$1001,products!$E$1:$E$1001,0))</f>
        <v>3.8849999999999998</v>
      </c>
      <c r="M49">
        <f t="shared" si="0"/>
        <v>7.77</v>
      </c>
      <c r="N49" t="str">
        <f t="shared" si="1"/>
        <v>Arabica</v>
      </c>
      <c r="O49" t="str">
        <f t="shared" si="2"/>
        <v>Light</v>
      </c>
      <c r="P49" t="str">
        <f>IF(_xlfn.XLOOKUP(C49,customers!$A$1:$A$1001,customers!$I$1:$I$1001,0)=0,"",_xlfn.XLOOKUP(C49,customers!$A$1:$A$1001,customers!$I$1:$I$1001,0))</f>
        <v>Yes</v>
      </c>
    </row>
    <row r="50" spans="1:16" x14ac:dyDescent="0.2">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IF(_xlfn.XLOOKUP(C50,customers!$A$1:$A$1001,customers!$G$1:$G$1001,0)=0,"",_xlfn.XLOOKUP(C50,customers!$A$1:$A$1001,customers!$G$1:$G$1001,0))</f>
        <v>United States</v>
      </c>
      <c r="I50" t="str">
        <f>IF(_xlfn.XLOOKUP(D50,products!$A$1:$A$1001,products!$B$1:$B$1001,0)=0,"",_xlfn.XLOOKUP(D50,products!$A$1:$A$1001,products!$B$1:$B$1001,0))</f>
        <v>Ara</v>
      </c>
      <c r="J50" t="str">
        <f>IF(_xlfn.XLOOKUP(D50,products!$A$1:$A$1001,products!$C$1:$C$1001,0)=0,"",_xlfn.XLOOKUP(D50,products!$A$1:$A$1001,products!$C$1:$C$1001,0))</f>
        <v>D</v>
      </c>
      <c r="K50" s="1">
        <f>IF(_xlfn.XLOOKUP(D50,products!$A$1:$A$1001,products!$D$1:$D$1001,0)=0,"",_xlfn.XLOOKUP(D50,products!$A$1:$A$1001,products!$D$1:$D$1001,0))</f>
        <v>2.5</v>
      </c>
      <c r="L50">
        <f>IF(_xlfn.XLOOKUP(D50,products!$A$1:$A$1001,products!$E$1:$E$1001,0)=0,"",_xlfn.XLOOKUP(D50,products!$A$1:$A$1001,products!$E$1:$E$1001,0))</f>
        <v>22.884999999999998</v>
      </c>
      <c r="M50">
        <f t="shared" si="0"/>
        <v>91.539999999999992</v>
      </c>
      <c r="N50" t="str">
        <f t="shared" si="1"/>
        <v>Arabica</v>
      </c>
      <c r="O50" t="str">
        <f t="shared" si="2"/>
        <v>Dark</v>
      </c>
      <c r="P50" t="str">
        <f>IF(_xlfn.XLOOKUP(C50,customers!$A$1:$A$1001,customers!$I$1:$I$1001,0)=0,"",_xlfn.XLOOKUP(C50,customers!$A$1:$A$1001,customers!$I$1:$I$1001,0))</f>
        <v>No</v>
      </c>
    </row>
    <row r="51" spans="1:16" x14ac:dyDescent="0.2">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IF(_xlfn.XLOOKUP(C51,customers!$A$1:$A$1001,customers!$G$1:$G$1001,0)=0,"",_xlfn.XLOOKUP(C51,customers!$A$1:$A$1001,customers!$G$1:$G$1001,0))</f>
        <v>United States</v>
      </c>
      <c r="I51" t="str">
        <f>IF(_xlfn.XLOOKUP(D51,products!$A$1:$A$1001,products!$B$1:$B$1001,0)=0,"",_xlfn.XLOOKUP(D51,products!$A$1:$A$1001,products!$B$1:$B$1001,0))</f>
        <v>Ara</v>
      </c>
      <c r="J51" t="str">
        <f>IF(_xlfn.XLOOKUP(D51,products!$A$1:$A$1001,products!$C$1:$C$1001,0)=0,"",_xlfn.XLOOKUP(D51,products!$A$1:$A$1001,products!$C$1:$C$1001,0))</f>
        <v>L</v>
      </c>
      <c r="K51" s="1">
        <f>IF(_xlfn.XLOOKUP(D51,products!$A$1:$A$1001,products!$D$1:$D$1001,0)=0,"",_xlfn.XLOOKUP(D51,products!$A$1:$A$1001,products!$D$1:$D$1001,0))</f>
        <v>1</v>
      </c>
      <c r="L51">
        <f>IF(_xlfn.XLOOKUP(D51,products!$A$1:$A$1001,products!$E$1:$E$1001,0)=0,"",_xlfn.XLOOKUP(D51,products!$A$1:$A$1001,products!$E$1:$E$1001,0))</f>
        <v>12.95</v>
      </c>
      <c r="M51">
        <f t="shared" si="0"/>
        <v>38.849999999999994</v>
      </c>
      <c r="N51" t="str">
        <f t="shared" si="1"/>
        <v>Arabica</v>
      </c>
      <c r="O51" t="str">
        <f t="shared" si="2"/>
        <v>Light</v>
      </c>
      <c r="P51" t="str">
        <f>IF(_xlfn.XLOOKUP(C51,customers!$A$1:$A$1001,customers!$I$1:$I$1001,0)=0,"",_xlfn.XLOOKUP(C51,customers!$A$1:$A$1001,customers!$I$1:$I$1001,0))</f>
        <v>No</v>
      </c>
    </row>
    <row r="52" spans="1:16" x14ac:dyDescent="0.2">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IF(_xlfn.XLOOKUP(C52,customers!$A$1:$A$1001,customers!$G$1:$G$1001,0)=0,"",_xlfn.XLOOKUP(C52,customers!$A$1:$A$1001,customers!$G$1:$G$1001,0))</f>
        <v>United States</v>
      </c>
      <c r="I52" t="str">
        <f>IF(_xlfn.XLOOKUP(D52,products!$A$1:$A$1001,products!$B$1:$B$1001,0)=0,"",_xlfn.XLOOKUP(D52,products!$A$1:$A$1001,products!$B$1:$B$1001,0))</f>
        <v>Lib</v>
      </c>
      <c r="J52" t="str">
        <f>IF(_xlfn.XLOOKUP(D52,products!$A$1:$A$1001,products!$C$1:$C$1001,0)=0,"",_xlfn.XLOOKUP(D52,products!$A$1:$A$1001,products!$C$1:$C$1001,0))</f>
        <v>D</v>
      </c>
      <c r="K52" s="1">
        <f>IF(_xlfn.XLOOKUP(D52,products!$A$1:$A$1001,products!$D$1:$D$1001,0)=0,"",_xlfn.XLOOKUP(D52,products!$A$1:$A$1001,products!$D$1:$D$1001,0))</f>
        <v>0.5</v>
      </c>
      <c r="L52">
        <f>IF(_xlfn.XLOOKUP(D52,products!$A$1:$A$1001,products!$E$1:$E$1001,0)=0,"",_xlfn.XLOOKUP(D52,products!$A$1:$A$1001,products!$E$1:$E$1001,0))</f>
        <v>7.77</v>
      </c>
      <c r="M52">
        <f t="shared" si="0"/>
        <v>15.54</v>
      </c>
      <c r="N52" t="str">
        <f t="shared" si="1"/>
        <v>Liberica</v>
      </c>
      <c r="O52" t="str">
        <f t="shared" si="2"/>
        <v>Dark</v>
      </c>
      <c r="P52" t="str">
        <f>IF(_xlfn.XLOOKUP(C52,customers!$A$1:$A$1001,customers!$I$1:$I$1001,0)=0,"",_xlfn.XLOOKUP(C52,customers!$A$1:$A$1001,customers!$I$1:$I$1001,0))</f>
        <v>No</v>
      </c>
    </row>
    <row r="53" spans="1:16" x14ac:dyDescent="0.2">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IF(_xlfn.XLOOKUP(C53,customers!$A$1:$A$1001,customers!$G$1:$G$1001,0)=0,"",_xlfn.XLOOKUP(C53,customers!$A$1:$A$1001,customers!$G$1:$G$1001,0))</f>
        <v>Ireland</v>
      </c>
      <c r="I53" t="str">
        <f>IF(_xlfn.XLOOKUP(D53,products!$A$1:$A$1001,products!$B$1:$B$1001,0)=0,"",_xlfn.XLOOKUP(D53,products!$A$1:$A$1001,products!$B$1:$B$1001,0))</f>
        <v>Lib</v>
      </c>
      <c r="J53" t="str">
        <f>IF(_xlfn.XLOOKUP(D53,products!$A$1:$A$1001,products!$C$1:$C$1001,0)=0,"",_xlfn.XLOOKUP(D53,products!$A$1:$A$1001,products!$C$1:$C$1001,0))</f>
        <v>L</v>
      </c>
      <c r="K53" s="1">
        <f>IF(_xlfn.XLOOKUP(D53,products!$A$1:$A$1001,products!$D$1:$D$1001,0)=0,"",_xlfn.XLOOKUP(D53,products!$A$1:$A$1001,products!$D$1:$D$1001,0))</f>
        <v>2.5</v>
      </c>
      <c r="L53">
        <f>IF(_xlfn.XLOOKUP(D53,products!$A$1:$A$1001,products!$E$1:$E$1001,0)=0,"",_xlfn.XLOOKUP(D53,products!$A$1:$A$1001,products!$E$1:$E$1001,0))</f>
        <v>36.454999999999998</v>
      </c>
      <c r="M53">
        <f t="shared" si="0"/>
        <v>145.82</v>
      </c>
      <c r="N53" t="str">
        <f t="shared" si="1"/>
        <v>Liberica</v>
      </c>
      <c r="O53" t="str">
        <f t="shared" si="2"/>
        <v>Light</v>
      </c>
      <c r="P53" t="str">
        <f>IF(_xlfn.XLOOKUP(C53,customers!$A$1:$A$1001,customers!$I$1:$I$1001,0)=0,"",_xlfn.XLOOKUP(C53,customers!$A$1:$A$1001,customers!$I$1:$I$1001,0))</f>
        <v>Yes</v>
      </c>
    </row>
    <row r="54" spans="1:16" x14ac:dyDescent="0.2">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IF(_xlfn.XLOOKUP(C54,customers!$A$1:$A$1001,customers!$G$1:$G$1001,0)=0,"",_xlfn.XLOOKUP(C54,customers!$A$1:$A$1001,customers!$G$1:$G$1001,0))</f>
        <v>United Kingdom</v>
      </c>
      <c r="I54" t="str">
        <f>IF(_xlfn.XLOOKUP(D54,products!$A$1:$A$1001,products!$B$1:$B$1001,0)=0,"",_xlfn.XLOOKUP(D54,products!$A$1:$A$1001,products!$B$1:$B$1001,0))</f>
        <v>Rob</v>
      </c>
      <c r="J54" t="str">
        <f>IF(_xlfn.XLOOKUP(D54,products!$A$1:$A$1001,products!$C$1:$C$1001,0)=0,"",_xlfn.XLOOKUP(D54,products!$A$1:$A$1001,products!$C$1:$C$1001,0))</f>
        <v>M</v>
      </c>
      <c r="K54" s="1">
        <f>IF(_xlfn.XLOOKUP(D54,products!$A$1:$A$1001,products!$D$1:$D$1001,0)=0,"",_xlfn.XLOOKUP(D54,products!$A$1:$A$1001,products!$D$1:$D$1001,0))</f>
        <v>0.5</v>
      </c>
      <c r="L54">
        <f>IF(_xlfn.XLOOKUP(D54,products!$A$1:$A$1001,products!$E$1:$E$1001,0)=0,"",_xlfn.XLOOKUP(D54,products!$A$1:$A$1001,products!$E$1:$E$1001,0))</f>
        <v>5.97</v>
      </c>
      <c r="M54">
        <f t="shared" si="0"/>
        <v>29.849999999999998</v>
      </c>
      <c r="N54" t="str">
        <f t="shared" si="1"/>
        <v>Robusta</v>
      </c>
      <c r="O54" t="str">
        <f t="shared" si="2"/>
        <v>Medium</v>
      </c>
      <c r="P54" t="str">
        <f>IF(_xlfn.XLOOKUP(C54,customers!$A$1:$A$1001,customers!$I$1:$I$1001,0)=0,"",_xlfn.XLOOKUP(C54,customers!$A$1:$A$1001,customers!$I$1:$I$1001,0))</f>
        <v>No</v>
      </c>
    </row>
    <row r="55" spans="1:16" x14ac:dyDescent="0.2">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IF(_xlfn.XLOOKUP(C55,customers!$A$1:$A$1001,customers!$G$1:$G$1001,0)=0,"",_xlfn.XLOOKUP(C55,customers!$A$1:$A$1001,customers!$G$1:$G$1001,0))</f>
        <v>United Kingdom</v>
      </c>
      <c r="I55" t="str">
        <f>IF(_xlfn.XLOOKUP(D55,products!$A$1:$A$1001,products!$B$1:$B$1001,0)=0,"",_xlfn.XLOOKUP(D55,products!$A$1:$A$1001,products!$B$1:$B$1001,0))</f>
        <v>Lib</v>
      </c>
      <c r="J55" t="str">
        <f>IF(_xlfn.XLOOKUP(D55,products!$A$1:$A$1001,products!$C$1:$C$1001,0)=0,"",_xlfn.XLOOKUP(D55,products!$A$1:$A$1001,products!$C$1:$C$1001,0))</f>
        <v>L</v>
      </c>
      <c r="K55" s="1">
        <f>IF(_xlfn.XLOOKUP(D55,products!$A$1:$A$1001,products!$D$1:$D$1001,0)=0,"",_xlfn.XLOOKUP(D55,products!$A$1:$A$1001,products!$D$1:$D$1001,0))</f>
        <v>2.5</v>
      </c>
      <c r="L55">
        <f>IF(_xlfn.XLOOKUP(D55,products!$A$1:$A$1001,products!$E$1:$E$1001,0)=0,"",_xlfn.XLOOKUP(D55,products!$A$1:$A$1001,products!$E$1:$E$1001,0))</f>
        <v>36.454999999999998</v>
      </c>
      <c r="M55">
        <f t="shared" si="0"/>
        <v>72.91</v>
      </c>
      <c r="N55" t="str">
        <f t="shared" si="1"/>
        <v>Liberica</v>
      </c>
      <c r="O55" t="str">
        <f t="shared" si="2"/>
        <v>Light</v>
      </c>
      <c r="P55" t="str">
        <f>IF(_xlfn.XLOOKUP(C55,customers!$A$1:$A$1001,customers!$I$1:$I$1001,0)=0,"",_xlfn.XLOOKUP(C55,customers!$A$1:$A$1001,customers!$I$1:$I$1001,0))</f>
        <v>No</v>
      </c>
    </row>
    <row r="56" spans="1:16" x14ac:dyDescent="0.2">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IF(_xlfn.XLOOKUP(C56,customers!$A$1:$A$1001,customers!$G$1:$G$1001,0)=0,"",_xlfn.XLOOKUP(C56,customers!$A$1:$A$1001,customers!$G$1:$G$1001,0))</f>
        <v>United States</v>
      </c>
      <c r="I56" t="str">
        <f>IF(_xlfn.XLOOKUP(D56,products!$A$1:$A$1001,products!$B$1:$B$1001,0)=0,"",_xlfn.XLOOKUP(D56,products!$A$1:$A$1001,products!$B$1:$B$1001,0))</f>
        <v>Lib</v>
      </c>
      <c r="J56" t="str">
        <f>IF(_xlfn.XLOOKUP(D56,products!$A$1:$A$1001,products!$C$1:$C$1001,0)=0,"",_xlfn.XLOOKUP(D56,products!$A$1:$A$1001,products!$C$1:$C$1001,0))</f>
        <v>M</v>
      </c>
      <c r="K56" s="1">
        <f>IF(_xlfn.XLOOKUP(D56,products!$A$1:$A$1001,products!$D$1:$D$1001,0)=0,"",_xlfn.XLOOKUP(D56,products!$A$1:$A$1001,products!$D$1:$D$1001,0))</f>
        <v>1</v>
      </c>
      <c r="L56">
        <f>IF(_xlfn.XLOOKUP(D56,products!$A$1:$A$1001,products!$E$1:$E$1001,0)=0,"",_xlfn.XLOOKUP(D56,products!$A$1:$A$1001,products!$E$1:$E$1001,0))</f>
        <v>14.55</v>
      </c>
      <c r="M56">
        <f t="shared" si="0"/>
        <v>72.75</v>
      </c>
      <c r="N56" t="str">
        <f t="shared" si="1"/>
        <v>Liberica</v>
      </c>
      <c r="O56" t="str">
        <f t="shared" si="2"/>
        <v>Medium</v>
      </c>
      <c r="P56" t="str">
        <f>IF(_xlfn.XLOOKUP(C56,customers!$A$1:$A$1001,customers!$I$1:$I$1001,0)=0,"",_xlfn.XLOOKUP(C56,customers!$A$1:$A$1001,customers!$I$1:$I$1001,0))</f>
        <v>No</v>
      </c>
    </row>
    <row r="57" spans="1:16" x14ac:dyDescent="0.2">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IF(_xlfn.XLOOKUP(C57,customers!$A$1:$A$1001,customers!$G$1:$G$1001,0)=0,"",_xlfn.XLOOKUP(C57,customers!$A$1:$A$1001,customers!$G$1:$G$1001,0))</f>
        <v>United States</v>
      </c>
      <c r="I57" t="str">
        <f>IF(_xlfn.XLOOKUP(D57,products!$A$1:$A$1001,products!$B$1:$B$1001,0)=0,"",_xlfn.XLOOKUP(D57,products!$A$1:$A$1001,products!$B$1:$B$1001,0))</f>
        <v>Lib</v>
      </c>
      <c r="J57" t="str">
        <f>IF(_xlfn.XLOOKUP(D57,products!$A$1:$A$1001,products!$C$1:$C$1001,0)=0,"",_xlfn.XLOOKUP(D57,products!$A$1:$A$1001,products!$C$1:$C$1001,0))</f>
        <v>L</v>
      </c>
      <c r="K57" s="1">
        <f>IF(_xlfn.XLOOKUP(D57,products!$A$1:$A$1001,products!$D$1:$D$1001,0)=0,"",_xlfn.XLOOKUP(D57,products!$A$1:$A$1001,products!$D$1:$D$1001,0))</f>
        <v>1</v>
      </c>
      <c r="L57">
        <f>IF(_xlfn.XLOOKUP(D57,products!$A$1:$A$1001,products!$E$1:$E$1001,0)=0,"",_xlfn.XLOOKUP(D57,products!$A$1:$A$1001,products!$E$1:$E$1001,0))</f>
        <v>15.85</v>
      </c>
      <c r="M57">
        <f t="shared" si="0"/>
        <v>47.55</v>
      </c>
      <c r="N57" t="str">
        <f t="shared" si="1"/>
        <v>Liberica</v>
      </c>
      <c r="O57" t="str">
        <f t="shared" si="2"/>
        <v>Light</v>
      </c>
      <c r="P57" t="str">
        <f>IF(_xlfn.XLOOKUP(C57,customers!$A$1:$A$1001,customers!$I$1:$I$1001,0)=0,"",_xlfn.XLOOKUP(C57,customers!$A$1:$A$1001,customers!$I$1:$I$1001,0))</f>
        <v>No</v>
      </c>
    </row>
    <row r="58" spans="1:16" x14ac:dyDescent="0.2">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IF(_xlfn.XLOOKUP(C58,customers!$A$1:$A$1001,customers!$G$1:$G$1001,0)=0,"",_xlfn.XLOOKUP(C58,customers!$A$1:$A$1001,customers!$G$1:$G$1001,0))</f>
        <v>United States</v>
      </c>
      <c r="I58" t="str">
        <f>IF(_xlfn.XLOOKUP(D58,products!$A$1:$A$1001,products!$B$1:$B$1001,0)=0,"",_xlfn.XLOOKUP(D58,products!$A$1:$A$1001,products!$B$1:$B$1001,0))</f>
        <v>Exc</v>
      </c>
      <c r="J58" t="str">
        <f>IF(_xlfn.XLOOKUP(D58,products!$A$1:$A$1001,products!$C$1:$C$1001,0)=0,"",_xlfn.XLOOKUP(D58,products!$A$1:$A$1001,products!$C$1:$C$1001,0))</f>
        <v>D</v>
      </c>
      <c r="K58" s="1">
        <f>IF(_xlfn.XLOOKUP(D58,products!$A$1:$A$1001,products!$D$1:$D$1001,0)=0,"",_xlfn.XLOOKUP(D58,products!$A$1:$A$1001,products!$D$1:$D$1001,0))</f>
        <v>0.2</v>
      </c>
      <c r="L58">
        <f>IF(_xlfn.XLOOKUP(D58,products!$A$1:$A$1001,products!$E$1:$E$1001,0)=0,"",_xlfn.XLOOKUP(D58,products!$A$1:$A$1001,products!$E$1:$E$1001,0))</f>
        <v>3.645</v>
      </c>
      <c r="M58">
        <f t="shared" si="0"/>
        <v>10.935</v>
      </c>
      <c r="N58" t="str">
        <f t="shared" si="1"/>
        <v>Excelsa</v>
      </c>
      <c r="O58" t="str">
        <f t="shared" si="2"/>
        <v>Dark</v>
      </c>
      <c r="P58" t="str">
        <f>IF(_xlfn.XLOOKUP(C58,customers!$A$1:$A$1001,customers!$I$1:$I$1001,0)=0,"",_xlfn.XLOOKUP(C58,customers!$A$1:$A$1001,customers!$I$1:$I$1001,0))</f>
        <v>Yes</v>
      </c>
    </row>
    <row r="59" spans="1:16" x14ac:dyDescent="0.2">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IF(_xlfn.XLOOKUP(C59,customers!$A$1:$A$1001,customers!$G$1:$G$1001,0)=0,"",_xlfn.XLOOKUP(C59,customers!$A$1:$A$1001,customers!$G$1:$G$1001,0))</f>
        <v>United States</v>
      </c>
      <c r="I59" t="str">
        <f>IF(_xlfn.XLOOKUP(D59,products!$A$1:$A$1001,products!$B$1:$B$1001,0)=0,"",_xlfn.XLOOKUP(D59,products!$A$1:$A$1001,products!$B$1:$B$1001,0))</f>
        <v>Exc</v>
      </c>
      <c r="J59" t="str">
        <f>IF(_xlfn.XLOOKUP(D59,products!$A$1:$A$1001,products!$C$1:$C$1001,0)=0,"",_xlfn.XLOOKUP(D59,products!$A$1:$A$1001,products!$C$1:$C$1001,0))</f>
        <v>L</v>
      </c>
      <c r="K59" s="1">
        <f>IF(_xlfn.XLOOKUP(D59,products!$A$1:$A$1001,products!$D$1:$D$1001,0)=0,"",_xlfn.XLOOKUP(D59,products!$A$1:$A$1001,products!$D$1:$D$1001,0))</f>
        <v>1</v>
      </c>
      <c r="L59">
        <f>IF(_xlfn.XLOOKUP(D59,products!$A$1:$A$1001,products!$E$1:$E$1001,0)=0,"",_xlfn.XLOOKUP(D59,products!$A$1:$A$1001,products!$E$1:$E$1001,0))</f>
        <v>14.85</v>
      </c>
      <c r="M59">
        <f t="shared" si="0"/>
        <v>59.4</v>
      </c>
      <c r="N59" t="str">
        <f t="shared" si="1"/>
        <v>Excelsa</v>
      </c>
      <c r="O59" t="str">
        <f t="shared" si="2"/>
        <v>Light</v>
      </c>
      <c r="P59" t="str">
        <f>IF(_xlfn.XLOOKUP(C59,customers!$A$1:$A$1001,customers!$I$1:$I$1001,0)=0,"",_xlfn.XLOOKUP(C59,customers!$A$1:$A$1001,customers!$I$1:$I$1001,0))</f>
        <v>No</v>
      </c>
    </row>
    <row r="60" spans="1:16" x14ac:dyDescent="0.2">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IF(_xlfn.XLOOKUP(C60,customers!$A$1:$A$1001,customers!$G$1:$G$1001,0)=0,"",_xlfn.XLOOKUP(C60,customers!$A$1:$A$1001,customers!$G$1:$G$1001,0))</f>
        <v>United States</v>
      </c>
      <c r="I60" t="str">
        <f>IF(_xlfn.XLOOKUP(D60,products!$A$1:$A$1001,products!$B$1:$B$1001,0)=0,"",_xlfn.XLOOKUP(D60,products!$A$1:$A$1001,products!$B$1:$B$1001,0))</f>
        <v>Lib</v>
      </c>
      <c r="J60" t="str">
        <f>IF(_xlfn.XLOOKUP(D60,products!$A$1:$A$1001,products!$C$1:$C$1001,0)=0,"",_xlfn.XLOOKUP(D60,products!$A$1:$A$1001,products!$C$1:$C$1001,0))</f>
        <v>D</v>
      </c>
      <c r="K60" s="1">
        <f>IF(_xlfn.XLOOKUP(D60,products!$A$1:$A$1001,products!$D$1:$D$1001,0)=0,"",_xlfn.XLOOKUP(D60,products!$A$1:$A$1001,products!$D$1:$D$1001,0))</f>
        <v>2.5</v>
      </c>
      <c r="L60">
        <f>IF(_xlfn.XLOOKUP(D60,products!$A$1:$A$1001,products!$E$1:$E$1001,0)=0,"",_xlfn.XLOOKUP(D60,products!$A$1:$A$1001,products!$E$1:$E$1001,0))</f>
        <v>29.784999999999997</v>
      </c>
      <c r="M60">
        <f t="shared" si="0"/>
        <v>89.35499999999999</v>
      </c>
      <c r="N60" t="str">
        <f t="shared" si="1"/>
        <v>Liberica</v>
      </c>
      <c r="O60" t="str">
        <f t="shared" si="2"/>
        <v>Dark</v>
      </c>
      <c r="P60" t="str">
        <f>IF(_xlfn.XLOOKUP(C60,customers!$A$1:$A$1001,customers!$I$1:$I$1001,0)=0,"",_xlfn.XLOOKUP(C60,customers!$A$1:$A$1001,customers!$I$1:$I$1001,0))</f>
        <v>Yes</v>
      </c>
    </row>
    <row r="61" spans="1:16" x14ac:dyDescent="0.2">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IF(_xlfn.XLOOKUP(C61,customers!$A$1:$A$1001,customers!$G$1:$G$1001,0)=0,"",_xlfn.XLOOKUP(C61,customers!$A$1:$A$1001,customers!$G$1:$G$1001,0))</f>
        <v>United States</v>
      </c>
      <c r="I61" t="str">
        <f>IF(_xlfn.XLOOKUP(D61,products!$A$1:$A$1001,products!$B$1:$B$1001,0)=0,"",_xlfn.XLOOKUP(D61,products!$A$1:$A$1001,products!$B$1:$B$1001,0))</f>
        <v>Lib</v>
      </c>
      <c r="J61" t="str">
        <f>IF(_xlfn.XLOOKUP(D61,products!$A$1:$A$1001,products!$C$1:$C$1001,0)=0,"",_xlfn.XLOOKUP(D61,products!$A$1:$A$1001,products!$C$1:$C$1001,0))</f>
        <v>M</v>
      </c>
      <c r="K61" s="1">
        <f>IF(_xlfn.XLOOKUP(D61,products!$A$1:$A$1001,products!$D$1:$D$1001,0)=0,"",_xlfn.XLOOKUP(D61,products!$A$1:$A$1001,products!$D$1:$D$1001,0))</f>
        <v>0.5</v>
      </c>
      <c r="L61">
        <f>IF(_xlfn.XLOOKUP(D61,products!$A$1:$A$1001,products!$E$1:$E$1001,0)=0,"",_xlfn.XLOOKUP(D61,products!$A$1:$A$1001,products!$E$1:$E$1001,0))</f>
        <v>8.73</v>
      </c>
      <c r="M61">
        <f t="shared" si="0"/>
        <v>26.19</v>
      </c>
      <c r="N61" t="str">
        <f t="shared" si="1"/>
        <v>Liberica</v>
      </c>
      <c r="O61" t="str">
        <f t="shared" si="2"/>
        <v>Medium</v>
      </c>
      <c r="P61" t="str">
        <f>IF(_xlfn.XLOOKUP(C61,customers!$A$1:$A$1001,customers!$I$1:$I$1001,0)=0,"",_xlfn.XLOOKUP(C61,customers!$A$1:$A$1001,customers!$I$1:$I$1001,0))</f>
        <v>Yes</v>
      </c>
    </row>
    <row r="62" spans="1:16" x14ac:dyDescent="0.2">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IF(_xlfn.XLOOKUP(C62,customers!$A$1:$A$1001,customers!$G$1:$G$1001,0)=0,"",_xlfn.XLOOKUP(C62,customers!$A$1:$A$1001,customers!$G$1:$G$1001,0))</f>
        <v>United States</v>
      </c>
      <c r="I62" t="str">
        <f>IF(_xlfn.XLOOKUP(D62,products!$A$1:$A$1001,products!$B$1:$B$1001,0)=0,"",_xlfn.XLOOKUP(D62,products!$A$1:$A$1001,products!$B$1:$B$1001,0))</f>
        <v>Ara</v>
      </c>
      <c r="J62" t="str">
        <f>IF(_xlfn.XLOOKUP(D62,products!$A$1:$A$1001,products!$C$1:$C$1001,0)=0,"",_xlfn.XLOOKUP(D62,products!$A$1:$A$1001,products!$C$1:$C$1001,0))</f>
        <v>D</v>
      </c>
      <c r="K62" s="1">
        <f>IF(_xlfn.XLOOKUP(D62,products!$A$1:$A$1001,products!$D$1:$D$1001,0)=0,"",_xlfn.XLOOKUP(D62,products!$A$1:$A$1001,products!$D$1:$D$1001,0))</f>
        <v>2.5</v>
      </c>
      <c r="L62">
        <f>IF(_xlfn.XLOOKUP(D62,products!$A$1:$A$1001,products!$E$1:$E$1001,0)=0,"",_xlfn.XLOOKUP(D62,products!$A$1:$A$1001,products!$E$1:$E$1001,0))</f>
        <v>22.884999999999998</v>
      </c>
      <c r="M62">
        <f t="shared" si="0"/>
        <v>114.42499999999998</v>
      </c>
      <c r="N62" t="str">
        <f t="shared" si="1"/>
        <v>Arabica</v>
      </c>
      <c r="O62" t="str">
        <f t="shared" si="2"/>
        <v>Dark</v>
      </c>
      <c r="P62" t="str">
        <f>IF(_xlfn.XLOOKUP(C62,customers!$A$1:$A$1001,customers!$I$1:$I$1001,0)=0,"",_xlfn.XLOOKUP(C62,customers!$A$1:$A$1001,customers!$I$1:$I$1001,0))</f>
        <v>No</v>
      </c>
    </row>
    <row r="63" spans="1:16" x14ac:dyDescent="0.2">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IF(_xlfn.XLOOKUP(C63,customers!$A$1:$A$1001,customers!$G$1:$G$1001,0)=0,"",_xlfn.XLOOKUP(C63,customers!$A$1:$A$1001,customers!$G$1:$G$1001,0))</f>
        <v>United Kingdom</v>
      </c>
      <c r="I63" t="str">
        <f>IF(_xlfn.XLOOKUP(D63,products!$A$1:$A$1001,products!$B$1:$B$1001,0)=0,"",_xlfn.XLOOKUP(D63,products!$A$1:$A$1001,products!$B$1:$B$1001,0))</f>
        <v>Rob</v>
      </c>
      <c r="J63" t="str">
        <f>IF(_xlfn.XLOOKUP(D63,products!$A$1:$A$1001,products!$C$1:$C$1001,0)=0,"",_xlfn.XLOOKUP(D63,products!$A$1:$A$1001,products!$C$1:$C$1001,0))</f>
        <v>D</v>
      </c>
      <c r="K63" s="1">
        <f>IF(_xlfn.XLOOKUP(D63,products!$A$1:$A$1001,products!$D$1:$D$1001,0)=0,"",_xlfn.XLOOKUP(D63,products!$A$1:$A$1001,products!$D$1:$D$1001,0))</f>
        <v>0.5</v>
      </c>
      <c r="L63">
        <f>IF(_xlfn.XLOOKUP(D63,products!$A$1:$A$1001,products!$E$1:$E$1001,0)=0,"",_xlfn.XLOOKUP(D63,products!$A$1:$A$1001,products!$E$1:$E$1001,0))</f>
        <v>5.3699999999999992</v>
      </c>
      <c r="M63">
        <f t="shared" si="0"/>
        <v>26.849999999999994</v>
      </c>
      <c r="N63" t="str">
        <f t="shared" si="1"/>
        <v>Robusta</v>
      </c>
      <c r="O63" t="str">
        <f t="shared" si="2"/>
        <v>Dark</v>
      </c>
      <c r="P63" t="str">
        <f>IF(_xlfn.XLOOKUP(C63,customers!$A$1:$A$1001,customers!$I$1:$I$1001,0)=0,"",_xlfn.XLOOKUP(C63,customers!$A$1:$A$1001,customers!$I$1:$I$1001,0))</f>
        <v>Yes</v>
      </c>
    </row>
    <row r="64" spans="1:16" x14ac:dyDescent="0.2">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IF(_xlfn.XLOOKUP(C64,customers!$A$1:$A$1001,customers!$G$1:$G$1001,0)=0,"",_xlfn.XLOOKUP(C64,customers!$A$1:$A$1001,customers!$G$1:$G$1001,0))</f>
        <v>United States</v>
      </c>
      <c r="I64" t="str">
        <f>IF(_xlfn.XLOOKUP(D64,products!$A$1:$A$1001,products!$B$1:$B$1001,0)=0,"",_xlfn.XLOOKUP(D64,products!$A$1:$A$1001,products!$B$1:$B$1001,0))</f>
        <v>Lib</v>
      </c>
      <c r="J64" t="str">
        <f>IF(_xlfn.XLOOKUP(D64,products!$A$1:$A$1001,products!$C$1:$C$1001,0)=0,"",_xlfn.XLOOKUP(D64,products!$A$1:$A$1001,products!$C$1:$C$1001,0))</f>
        <v>L</v>
      </c>
      <c r="K64" s="1">
        <f>IF(_xlfn.XLOOKUP(D64,products!$A$1:$A$1001,products!$D$1:$D$1001,0)=0,"",_xlfn.XLOOKUP(D64,products!$A$1:$A$1001,products!$D$1:$D$1001,0))</f>
        <v>0.2</v>
      </c>
      <c r="L64">
        <f>IF(_xlfn.XLOOKUP(D64,products!$A$1:$A$1001,products!$E$1:$E$1001,0)=0,"",_xlfn.XLOOKUP(D64,products!$A$1:$A$1001,products!$E$1:$E$1001,0))</f>
        <v>4.7549999999999999</v>
      </c>
      <c r="M64">
        <f t="shared" si="0"/>
        <v>23.774999999999999</v>
      </c>
      <c r="N64" t="str">
        <f t="shared" si="1"/>
        <v>Liberica</v>
      </c>
      <c r="O64" t="str">
        <f t="shared" si="2"/>
        <v>Light</v>
      </c>
      <c r="P64" t="str">
        <f>IF(_xlfn.XLOOKUP(C64,customers!$A$1:$A$1001,customers!$I$1:$I$1001,0)=0,"",_xlfn.XLOOKUP(C64,customers!$A$1:$A$1001,customers!$I$1:$I$1001,0))</f>
        <v>Yes</v>
      </c>
    </row>
    <row r="65" spans="1:16" x14ac:dyDescent="0.2">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IF(_xlfn.XLOOKUP(C65,customers!$A$1:$A$1001,customers!$G$1:$G$1001,0)=0,"",_xlfn.XLOOKUP(C65,customers!$A$1:$A$1001,customers!$G$1:$G$1001,0))</f>
        <v>United States</v>
      </c>
      <c r="I65" t="str">
        <f>IF(_xlfn.XLOOKUP(D65,products!$A$1:$A$1001,products!$B$1:$B$1001,0)=0,"",_xlfn.XLOOKUP(D65,products!$A$1:$A$1001,products!$B$1:$B$1001,0))</f>
        <v>Ara</v>
      </c>
      <c r="J65" t="str">
        <f>IF(_xlfn.XLOOKUP(D65,products!$A$1:$A$1001,products!$C$1:$C$1001,0)=0,"",_xlfn.XLOOKUP(D65,products!$A$1:$A$1001,products!$C$1:$C$1001,0))</f>
        <v>M</v>
      </c>
      <c r="K65" s="1">
        <f>IF(_xlfn.XLOOKUP(D65,products!$A$1:$A$1001,products!$D$1:$D$1001,0)=0,"",_xlfn.XLOOKUP(D65,products!$A$1:$A$1001,products!$D$1:$D$1001,0))</f>
        <v>0.5</v>
      </c>
      <c r="L65">
        <f>IF(_xlfn.XLOOKUP(D65,products!$A$1:$A$1001,products!$E$1:$E$1001,0)=0,"",_xlfn.XLOOKUP(D65,products!$A$1:$A$1001,products!$E$1:$E$1001,0))</f>
        <v>6.75</v>
      </c>
      <c r="M65">
        <f t="shared" si="0"/>
        <v>6.75</v>
      </c>
      <c r="N65" t="str">
        <f t="shared" si="1"/>
        <v>Arabica</v>
      </c>
      <c r="O65" t="str">
        <f t="shared" si="2"/>
        <v>Medium</v>
      </c>
      <c r="P65" t="str">
        <f>IF(_xlfn.XLOOKUP(C65,customers!$A$1:$A$1001,customers!$I$1:$I$1001,0)=0,"",_xlfn.XLOOKUP(C65,customers!$A$1:$A$1001,customers!$I$1:$I$1001,0))</f>
        <v>No</v>
      </c>
    </row>
    <row r="66" spans="1:16" x14ac:dyDescent="0.2">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IF(_xlfn.XLOOKUP(C66,customers!$A$1:$A$1001,customers!$G$1:$G$1001,0)=0,"",_xlfn.XLOOKUP(C66,customers!$A$1:$A$1001,customers!$G$1:$G$1001,0))</f>
        <v>United States</v>
      </c>
      <c r="I66" t="str">
        <f>IF(_xlfn.XLOOKUP(D66,products!$A$1:$A$1001,products!$B$1:$B$1001,0)=0,"",_xlfn.XLOOKUP(D66,products!$A$1:$A$1001,products!$B$1:$B$1001,0))</f>
        <v>Rob</v>
      </c>
      <c r="J66" t="str">
        <f>IF(_xlfn.XLOOKUP(D66,products!$A$1:$A$1001,products!$C$1:$C$1001,0)=0,"",_xlfn.XLOOKUP(D66,products!$A$1:$A$1001,products!$C$1:$C$1001,0))</f>
        <v>M</v>
      </c>
      <c r="K66" s="1">
        <f>IF(_xlfn.XLOOKUP(D66,products!$A$1:$A$1001,products!$D$1:$D$1001,0)=0,"",_xlfn.XLOOKUP(D66,products!$A$1:$A$1001,products!$D$1:$D$1001,0))</f>
        <v>0.5</v>
      </c>
      <c r="L66">
        <f>IF(_xlfn.XLOOKUP(D66,products!$A$1:$A$1001,products!$E$1:$E$1001,0)=0,"",_xlfn.XLOOKUP(D66,products!$A$1:$A$1001,products!$E$1:$E$1001,0))</f>
        <v>5.97</v>
      </c>
      <c r="M66">
        <f t="shared" si="0"/>
        <v>35.82</v>
      </c>
      <c r="N66" t="str">
        <f t="shared" si="1"/>
        <v>Robusta</v>
      </c>
      <c r="O66" t="str">
        <f t="shared" si="2"/>
        <v>Medium</v>
      </c>
      <c r="P66" t="str">
        <f>IF(_xlfn.XLOOKUP(C66,customers!$A$1:$A$1001,customers!$I$1:$I$1001,0)=0,"",_xlfn.XLOOKUP(C66,customers!$A$1:$A$1001,customers!$I$1:$I$1001,0))</f>
        <v>Yes</v>
      </c>
    </row>
    <row r="67" spans="1:16" x14ac:dyDescent="0.2">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IF(_xlfn.XLOOKUP(C67,customers!$A$1:$A$1001,customers!$G$1:$G$1001,0)=0,"",_xlfn.XLOOKUP(C67,customers!$A$1:$A$1001,customers!$G$1:$G$1001,0))</f>
        <v>United States</v>
      </c>
      <c r="I67" t="str">
        <f>IF(_xlfn.XLOOKUP(D67,products!$A$1:$A$1001,products!$B$1:$B$1001,0)=0,"",_xlfn.XLOOKUP(D67,products!$A$1:$A$1001,products!$B$1:$B$1001,0))</f>
        <v>Rob</v>
      </c>
      <c r="J67" t="str">
        <f>IF(_xlfn.XLOOKUP(D67,products!$A$1:$A$1001,products!$C$1:$C$1001,0)=0,"",_xlfn.XLOOKUP(D67,products!$A$1:$A$1001,products!$C$1:$C$1001,0))</f>
        <v>D</v>
      </c>
      <c r="K67" s="1">
        <f>IF(_xlfn.XLOOKUP(D67,products!$A$1:$A$1001,products!$D$1:$D$1001,0)=0,"",_xlfn.XLOOKUP(D67,products!$A$1:$A$1001,products!$D$1:$D$1001,0))</f>
        <v>2.5</v>
      </c>
      <c r="L67">
        <f>IF(_xlfn.XLOOKUP(D67,products!$A$1:$A$1001,products!$E$1:$E$1001,0)=0,"",_xlfn.XLOOKUP(D67,products!$A$1:$A$1001,products!$E$1:$E$1001,0))</f>
        <v>20.584999999999997</v>
      </c>
      <c r="M67">
        <f t="shared" ref="M67:M130" si="3">L67*E67</f>
        <v>82.339999999999989</v>
      </c>
      <c r="N67" t="str">
        <f t="shared" ref="N67:N130" si="4">IF(I67="Rob","Robusta",IF( I67="Exc","Excelsa", IF(I67="Ara","Arabica", IF(I67="Lib","Liberica",""))))</f>
        <v>Robusta</v>
      </c>
      <c r="O67" t="str">
        <f t="shared" ref="O67:O130" si="5">IF(J67="M","Medium", IF(J67="L","Light", IF(J67="D","Dark","")))</f>
        <v>Dark</v>
      </c>
      <c r="P67" t="str">
        <f>IF(_xlfn.XLOOKUP(C67,customers!$A$1:$A$1001,customers!$I$1:$I$1001,0)=0,"",_xlfn.XLOOKUP(C67,customers!$A$1:$A$1001,customers!$I$1:$I$1001,0))</f>
        <v>Yes</v>
      </c>
    </row>
    <row r="68" spans="1:16" x14ac:dyDescent="0.2">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IF(_xlfn.XLOOKUP(C68,customers!$A$1:$A$1001,customers!$G$1:$G$1001,0)=0,"",_xlfn.XLOOKUP(C68,customers!$A$1:$A$1001,customers!$G$1:$G$1001,0))</f>
        <v>United States</v>
      </c>
      <c r="I68" t="str">
        <f>IF(_xlfn.XLOOKUP(D68,products!$A$1:$A$1001,products!$B$1:$B$1001,0)=0,"",_xlfn.XLOOKUP(D68,products!$A$1:$A$1001,products!$B$1:$B$1001,0))</f>
        <v>Rob</v>
      </c>
      <c r="J68" t="str">
        <f>IF(_xlfn.XLOOKUP(D68,products!$A$1:$A$1001,products!$C$1:$C$1001,0)=0,"",_xlfn.XLOOKUP(D68,products!$A$1:$A$1001,products!$C$1:$C$1001,0))</f>
        <v>L</v>
      </c>
      <c r="K68" s="1">
        <f>IF(_xlfn.XLOOKUP(D68,products!$A$1:$A$1001,products!$D$1:$D$1001,0)=0,"",_xlfn.XLOOKUP(D68,products!$A$1:$A$1001,products!$D$1:$D$1001,0))</f>
        <v>0.5</v>
      </c>
      <c r="L68">
        <f>IF(_xlfn.XLOOKUP(D68,products!$A$1:$A$1001,products!$E$1:$E$1001,0)=0,"",_xlfn.XLOOKUP(D68,products!$A$1:$A$1001,products!$E$1:$E$1001,0))</f>
        <v>7.169999999999999</v>
      </c>
      <c r="M68">
        <f t="shared" si="3"/>
        <v>7.169999999999999</v>
      </c>
      <c r="N68" t="str">
        <f t="shared" si="4"/>
        <v>Robusta</v>
      </c>
      <c r="O68" t="str">
        <f t="shared" si="5"/>
        <v>Light</v>
      </c>
      <c r="P68" t="str">
        <f>IF(_xlfn.XLOOKUP(C68,customers!$A$1:$A$1001,customers!$I$1:$I$1001,0)=0,"",_xlfn.XLOOKUP(C68,customers!$A$1:$A$1001,customers!$I$1:$I$1001,0))</f>
        <v>Yes</v>
      </c>
    </row>
    <row r="69" spans="1:16" x14ac:dyDescent="0.2">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IF(_xlfn.XLOOKUP(C69,customers!$A$1:$A$1001,customers!$G$1:$G$1001,0)=0,"",_xlfn.XLOOKUP(C69,customers!$A$1:$A$1001,customers!$G$1:$G$1001,0))</f>
        <v>United States</v>
      </c>
      <c r="I69" t="str">
        <f>IF(_xlfn.XLOOKUP(D69,products!$A$1:$A$1001,products!$B$1:$B$1001,0)=0,"",_xlfn.XLOOKUP(D69,products!$A$1:$A$1001,products!$B$1:$B$1001,0))</f>
        <v>Lib</v>
      </c>
      <c r="J69" t="str">
        <f>IF(_xlfn.XLOOKUP(D69,products!$A$1:$A$1001,products!$C$1:$C$1001,0)=0,"",_xlfn.XLOOKUP(D69,products!$A$1:$A$1001,products!$C$1:$C$1001,0))</f>
        <v>L</v>
      </c>
      <c r="K69" s="1">
        <f>IF(_xlfn.XLOOKUP(D69,products!$A$1:$A$1001,products!$D$1:$D$1001,0)=0,"",_xlfn.XLOOKUP(D69,products!$A$1:$A$1001,products!$D$1:$D$1001,0))</f>
        <v>0.2</v>
      </c>
      <c r="L69">
        <f>IF(_xlfn.XLOOKUP(D69,products!$A$1:$A$1001,products!$E$1:$E$1001,0)=0,"",_xlfn.XLOOKUP(D69,products!$A$1:$A$1001,products!$E$1:$E$1001,0))</f>
        <v>4.7549999999999999</v>
      </c>
      <c r="M69">
        <f t="shared" si="3"/>
        <v>9.51</v>
      </c>
      <c r="N69" t="str">
        <f t="shared" si="4"/>
        <v>Liberica</v>
      </c>
      <c r="O69" t="str">
        <f t="shared" si="5"/>
        <v>Light</v>
      </c>
      <c r="P69" t="str">
        <f>IF(_xlfn.XLOOKUP(C69,customers!$A$1:$A$1001,customers!$I$1:$I$1001,0)=0,"",_xlfn.XLOOKUP(C69,customers!$A$1:$A$1001,customers!$I$1:$I$1001,0))</f>
        <v>No</v>
      </c>
    </row>
    <row r="70" spans="1:16" x14ac:dyDescent="0.2">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IF(_xlfn.XLOOKUP(C70,customers!$A$1:$A$1001,customers!$G$1:$G$1001,0)=0,"",_xlfn.XLOOKUP(C70,customers!$A$1:$A$1001,customers!$G$1:$G$1001,0))</f>
        <v>United States</v>
      </c>
      <c r="I70" t="str">
        <f>IF(_xlfn.XLOOKUP(D70,products!$A$1:$A$1001,products!$B$1:$B$1001,0)=0,"",_xlfn.XLOOKUP(D70,products!$A$1:$A$1001,products!$B$1:$B$1001,0))</f>
        <v>Rob</v>
      </c>
      <c r="J70" t="str">
        <f>IF(_xlfn.XLOOKUP(D70,products!$A$1:$A$1001,products!$C$1:$C$1001,0)=0,"",_xlfn.XLOOKUP(D70,products!$A$1:$A$1001,products!$C$1:$C$1001,0))</f>
        <v>M</v>
      </c>
      <c r="K70" s="1">
        <f>IF(_xlfn.XLOOKUP(D70,products!$A$1:$A$1001,products!$D$1:$D$1001,0)=0,"",_xlfn.XLOOKUP(D70,products!$A$1:$A$1001,products!$D$1:$D$1001,0))</f>
        <v>0.2</v>
      </c>
      <c r="L70">
        <f>IF(_xlfn.XLOOKUP(D70,products!$A$1:$A$1001,products!$E$1:$E$1001,0)=0,"",_xlfn.XLOOKUP(D70,products!$A$1:$A$1001,products!$E$1:$E$1001,0))</f>
        <v>2.9849999999999999</v>
      </c>
      <c r="M70">
        <f t="shared" si="3"/>
        <v>2.9849999999999999</v>
      </c>
      <c r="N70" t="str">
        <f t="shared" si="4"/>
        <v>Robusta</v>
      </c>
      <c r="O70" t="str">
        <f t="shared" si="5"/>
        <v>Medium</v>
      </c>
      <c r="P70" t="str">
        <f>IF(_xlfn.XLOOKUP(C70,customers!$A$1:$A$1001,customers!$I$1:$I$1001,0)=0,"",_xlfn.XLOOKUP(C70,customers!$A$1:$A$1001,customers!$I$1:$I$1001,0))</f>
        <v>No</v>
      </c>
    </row>
    <row r="71" spans="1:16" x14ac:dyDescent="0.2">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IF(_xlfn.XLOOKUP(C71,customers!$A$1:$A$1001,customers!$G$1:$G$1001,0)=0,"",_xlfn.XLOOKUP(C71,customers!$A$1:$A$1001,customers!$G$1:$G$1001,0))</f>
        <v>United Kingdom</v>
      </c>
      <c r="I71" t="str">
        <f>IF(_xlfn.XLOOKUP(D71,products!$A$1:$A$1001,products!$B$1:$B$1001,0)=0,"",_xlfn.XLOOKUP(D71,products!$A$1:$A$1001,products!$B$1:$B$1001,0))</f>
        <v>Rob</v>
      </c>
      <c r="J71" t="str">
        <f>IF(_xlfn.XLOOKUP(D71,products!$A$1:$A$1001,products!$C$1:$C$1001,0)=0,"",_xlfn.XLOOKUP(D71,products!$A$1:$A$1001,products!$C$1:$C$1001,0))</f>
        <v>M</v>
      </c>
      <c r="K71" s="1">
        <f>IF(_xlfn.XLOOKUP(D71,products!$A$1:$A$1001,products!$D$1:$D$1001,0)=0,"",_xlfn.XLOOKUP(D71,products!$A$1:$A$1001,products!$D$1:$D$1001,0))</f>
        <v>1</v>
      </c>
      <c r="L71">
        <f>IF(_xlfn.XLOOKUP(D71,products!$A$1:$A$1001,products!$E$1:$E$1001,0)=0,"",_xlfn.XLOOKUP(D71,products!$A$1:$A$1001,products!$E$1:$E$1001,0))</f>
        <v>9.9499999999999993</v>
      </c>
      <c r="M71">
        <f t="shared" si="3"/>
        <v>59.699999999999996</v>
      </c>
      <c r="N71" t="str">
        <f t="shared" si="4"/>
        <v>Robusta</v>
      </c>
      <c r="O71" t="str">
        <f t="shared" si="5"/>
        <v>Medium</v>
      </c>
      <c r="P71" t="str">
        <f>IF(_xlfn.XLOOKUP(C71,customers!$A$1:$A$1001,customers!$I$1:$I$1001,0)=0,"",_xlfn.XLOOKUP(C71,customers!$A$1:$A$1001,customers!$I$1:$I$1001,0))</f>
        <v>Yes</v>
      </c>
    </row>
    <row r="72" spans="1:16" x14ac:dyDescent="0.2">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IF(_xlfn.XLOOKUP(C72,customers!$A$1:$A$1001,customers!$G$1:$G$1001,0)=0,"",_xlfn.XLOOKUP(C72,customers!$A$1:$A$1001,customers!$G$1:$G$1001,0))</f>
        <v>United States</v>
      </c>
      <c r="I72" t="str">
        <f>IF(_xlfn.XLOOKUP(D72,products!$A$1:$A$1001,products!$B$1:$B$1001,0)=0,"",_xlfn.XLOOKUP(D72,products!$A$1:$A$1001,products!$B$1:$B$1001,0))</f>
        <v>Exc</v>
      </c>
      <c r="J72" t="str">
        <f>IF(_xlfn.XLOOKUP(D72,products!$A$1:$A$1001,products!$C$1:$C$1001,0)=0,"",_xlfn.XLOOKUP(D72,products!$A$1:$A$1001,products!$C$1:$C$1001,0))</f>
        <v>L</v>
      </c>
      <c r="K72" s="1">
        <f>IF(_xlfn.XLOOKUP(D72,products!$A$1:$A$1001,products!$D$1:$D$1001,0)=0,"",_xlfn.XLOOKUP(D72,products!$A$1:$A$1001,products!$D$1:$D$1001,0))</f>
        <v>2.5</v>
      </c>
      <c r="L72">
        <f>IF(_xlfn.XLOOKUP(D72,products!$A$1:$A$1001,products!$E$1:$E$1001,0)=0,"",_xlfn.XLOOKUP(D72,products!$A$1:$A$1001,products!$E$1:$E$1001,0))</f>
        <v>34.154999999999994</v>
      </c>
      <c r="M72">
        <f t="shared" si="3"/>
        <v>136.61999999999998</v>
      </c>
      <c r="N72" t="str">
        <f t="shared" si="4"/>
        <v>Excelsa</v>
      </c>
      <c r="O72" t="str">
        <f t="shared" si="5"/>
        <v>Light</v>
      </c>
      <c r="P72" t="str">
        <f>IF(_xlfn.XLOOKUP(C72,customers!$A$1:$A$1001,customers!$I$1:$I$1001,0)=0,"",_xlfn.XLOOKUP(C72,customers!$A$1:$A$1001,customers!$I$1:$I$1001,0))</f>
        <v>No</v>
      </c>
    </row>
    <row r="73" spans="1:16" x14ac:dyDescent="0.2">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IF(_xlfn.XLOOKUP(C73,customers!$A$1:$A$1001,customers!$G$1:$G$1001,0)=0,"",_xlfn.XLOOKUP(C73,customers!$A$1:$A$1001,customers!$G$1:$G$1001,0))</f>
        <v>Ireland</v>
      </c>
      <c r="I73" t="str">
        <f>IF(_xlfn.XLOOKUP(D73,products!$A$1:$A$1001,products!$B$1:$B$1001,0)=0,"",_xlfn.XLOOKUP(D73,products!$A$1:$A$1001,products!$B$1:$B$1001,0))</f>
        <v>Lib</v>
      </c>
      <c r="J73" t="str">
        <f>IF(_xlfn.XLOOKUP(D73,products!$A$1:$A$1001,products!$C$1:$C$1001,0)=0,"",_xlfn.XLOOKUP(D73,products!$A$1:$A$1001,products!$C$1:$C$1001,0))</f>
        <v>L</v>
      </c>
      <c r="K73" s="1">
        <f>IF(_xlfn.XLOOKUP(D73,products!$A$1:$A$1001,products!$D$1:$D$1001,0)=0,"",_xlfn.XLOOKUP(D73,products!$A$1:$A$1001,products!$D$1:$D$1001,0))</f>
        <v>0.2</v>
      </c>
      <c r="L73">
        <f>IF(_xlfn.XLOOKUP(D73,products!$A$1:$A$1001,products!$E$1:$E$1001,0)=0,"",_xlfn.XLOOKUP(D73,products!$A$1:$A$1001,products!$E$1:$E$1001,0))</f>
        <v>4.7549999999999999</v>
      </c>
      <c r="M73">
        <f t="shared" si="3"/>
        <v>9.51</v>
      </c>
      <c r="N73" t="str">
        <f t="shared" si="4"/>
        <v>Liberica</v>
      </c>
      <c r="O73" t="str">
        <f t="shared" si="5"/>
        <v>Light</v>
      </c>
      <c r="P73" t="str">
        <f>IF(_xlfn.XLOOKUP(C73,customers!$A$1:$A$1001,customers!$I$1:$I$1001,0)=0,"",_xlfn.XLOOKUP(C73,customers!$A$1:$A$1001,customers!$I$1:$I$1001,0))</f>
        <v>No</v>
      </c>
    </row>
    <row r="74" spans="1:16" x14ac:dyDescent="0.2">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IF(_xlfn.XLOOKUP(C74,customers!$A$1:$A$1001,customers!$G$1:$G$1001,0)=0,"",_xlfn.XLOOKUP(C74,customers!$A$1:$A$1001,customers!$G$1:$G$1001,0))</f>
        <v>United States</v>
      </c>
      <c r="I74" t="str">
        <f>IF(_xlfn.XLOOKUP(D74,products!$A$1:$A$1001,products!$B$1:$B$1001,0)=0,"",_xlfn.XLOOKUP(D74,products!$A$1:$A$1001,products!$B$1:$B$1001,0))</f>
        <v>Ara</v>
      </c>
      <c r="J74" t="str">
        <f>IF(_xlfn.XLOOKUP(D74,products!$A$1:$A$1001,products!$C$1:$C$1001,0)=0,"",_xlfn.XLOOKUP(D74,products!$A$1:$A$1001,products!$C$1:$C$1001,0))</f>
        <v>M</v>
      </c>
      <c r="K74" s="1">
        <f>IF(_xlfn.XLOOKUP(D74,products!$A$1:$A$1001,products!$D$1:$D$1001,0)=0,"",_xlfn.XLOOKUP(D74,products!$A$1:$A$1001,products!$D$1:$D$1001,0))</f>
        <v>2.5</v>
      </c>
      <c r="L74">
        <f>IF(_xlfn.XLOOKUP(D74,products!$A$1:$A$1001,products!$E$1:$E$1001,0)=0,"",_xlfn.XLOOKUP(D74,products!$A$1:$A$1001,products!$E$1:$E$1001,0))</f>
        <v>25.874999999999996</v>
      </c>
      <c r="M74">
        <f t="shared" si="3"/>
        <v>77.624999999999986</v>
      </c>
      <c r="N74" t="str">
        <f t="shared" si="4"/>
        <v>Arabica</v>
      </c>
      <c r="O74" t="str">
        <f t="shared" si="5"/>
        <v>Medium</v>
      </c>
      <c r="P74" t="str">
        <f>IF(_xlfn.XLOOKUP(C74,customers!$A$1:$A$1001,customers!$I$1:$I$1001,0)=0,"",_xlfn.XLOOKUP(C74,customers!$A$1:$A$1001,customers!$I$1:$I$1001,0))</f>
        <v>No</v>
      </c>
    </row>
    <row r="75" spans="1:16" x14ac:dyDescent="0.2">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IF(_xlfn.XLOOKUP(C75,customers!$A$1:$A$1001,customers!$G$1:$G$1001,0)=0,"",_xlfn.XLOOKUP(C75,customers!$A$1:$A$1001,customers!$G$1:$G$1001,0))</f>
        <v>United States</v>
      </c>
      <c r="I75" t="str">
        <f>IF(_xlfn.XLOOKUP(D75,products!$A$1:$A$1001,products!$B$1:$B$1001,0)=0,"",_xlfn.XLOOKUP(D75,products!$A$1:$A$1001,products!$B$1:$B$1001,0))</f>
        <v>Lib</v>
      </c>
      <c r="J75" t="str">
        <f>IF(_xlfn.XLOOKUP(D75,products!$A$1:$A$1001,products!$C$1:$C$1001,0)=0,"",_xlfn.XLOOKUP(D75,products!$A$1:$A$1001,products!$C$1:$C$1001,0))</f>
        <v>M</v>
      </c>
      <c r="K75" s="1">
        <f>IF(_xlfn.XLOOKUP(D75,products!$A$1:$A$1001,products!$D$1:$D$1001,0)=0,"",_xlfn.XLOOKUP(D75,products!$A$1:$A$1001,products!$D$1:$D$1001,0))</f>
        <v>0.2</v>
      </c>
      <c r="L75">
        <f>IF(_xlfn.XLOOKUP(D75,products!$A$1:$A$1001,products!$E$1:$E$1001,0)=0,"",_xlfn.XLOOKUP(D75,products!$A$1:$A$1001,products!$E$1:$E$1001,0))</f>
        <v>4.3650000000000002</v>
      </c>
      <c r="M75">
        <f t="shared" si="3"/>
        <v>21.825000000000003</v>
      </c>
      <c r="N75" t="str">
        <f t="shared" si="4"/>
        <v>Liberica</v>
      </c>
      <c r="O75" t="str">
        <f t="shared" si="5"/>
        <v>Medium</v>
      </c>
      <c r="P75" t="str">
        <f>IF(_xlfn.XLOOKUP(C75,customers!$A$1:$A$1001,customers!$I$1:$I$1001,0)=0,"",_xlfn.XLOOKUP(C75,customers!$A$1:$A$1001,customers!$I$1:$I$1001,0))</f>
        <v>Yes</v>
      </c>
    </row>
    <row r="76" spans="1:16" x14ac:dyDescent="0.2">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IF(_xlfn.XLOOKUP(C76,customers!$A$1:$A$1001,customers!$G$1:$G$1001,0)=0,"",_xlfn.XLOOKUP(C76,customers!$A$1:$A$1001,customers!$G$1:$G$1001,0))</f>
        <v>United States</v>
      </c>
      <c r="I76" t="str">
        <f>IF(_xlfn.XLOOKUP(D76,products!$A$1:$A$1001,products!$B$1:$B$1001,0)=0,"",_xlfn.XLOOKUP(D76,products!$A$1:$A$1001,products!$B$1:$B$1001,0))</f>
        <v>Exc</v>
      </c>
      <c r="J76" t="str">
        <f>IF(_xlfn.XLOOKUP(D76,products!$A$1:$A$1001,products!$C$1:$C$1001,0)=0,"",_xlfn.XLOOKUP(D76,products!$A$1:$A$1001,products!$C$1:$C$1001,0))</f>
        <v>L</v>
      </c>
      <c r="K76" s="1">
        <f>IF(_xlfn.XLOOKUP(D76,products!$A$1:$A$1001,products!$D$1:$D$1001,0)=0,"",_xlfn.XLOOKUP(D76,products!$A$1:$A$1001,products!$D$1:$D$1001,0))</f>
        <v>0.5</v>
      </c>
      <c r="L76">
        <f>IF(_xlfn.XLOOKUP(D76,products!$A$1:$A$1001,products!$E$1:$E$1001,0)=0,"",_xlfn.XLOOKUP(D76,products!$A$1:$A$1001,products!$E$1:$E$1001,0))</f>
        <v>8.91</v>
      </c>
      <c r="M76">
        <f t="shared" si="3"/>
        <v>17.82</v>
      </c>
      <c r="N76" t="str">
        <f t="shared" si="4"/>
        <v>Excelsa</v>
      </c>
      <c r="O76" t="str">
        <f t="shared" si="5"/>
        <v>Light</v>
      </c>
      <c r="P76" t="str">
        <f>IF(_xlfn.XLOOKUP(C76,customers!$A$1:$A$1001,customers!$I$1:$I$1001,0)=0,"",_xlfn.XLOOKUP(C76,customers!$A$1:$A$1001,customers!$I$1:$I$1001,0))</f>
        <v>Yes</v>
      </c>
    </row>
    <row r="77" spans="1:16" x14ac:dyDescent="0.2">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IF(_xlfn.XLOOKUP(C77,customers!$A$1:$A$1001,customers!$G$1:$G$1001,0)=0,"",_xlfn.XLOOKUP(C77,customers!$A$1:$A$1001,customers!$G$1:$G$1001,0))</f>
        <v>Ireland</v>
      </c>
      <c r="I77" t="str">
        <f>IF(_xlfn.XLOOKUP(D77,products!$A$1:$A$1001,products!$B$1:$B$1001,0)=0,"",_xlfn.XLOOKUP(D77,products!$A$1:$A$1001,products!$B$1:$B$1001,0))</f>
        <v>Rob</v>
      </c>
      <c r="J77" t="str">
        <f>IF(_xlfn.XLOOKUP(D77,products!$A$1:$A$1001,products!$C$1:$C$1001,0)=0,"",_xlfn.XLOOKUP(D77,products!$A$1:$A$1001,products!$C$1:$C$1001,0))</f>
        <v>D</v>
      </c>
      <c r="K77" s="1">
        <f>IF(_xlfn.XLOOKUP(D77,products!$A$1:$A$1001,products!$D$1:$D$1001,0)=0,"",_xlfn.XLOOKUP(D77,products!$A$1:$A$1001,products!$D$1:$D$1001,0))</f>
        <v>1</v>
      </c>
      <c r="L77">
        <f>IF(_xlfn.XLOOKUP(D77,products!$A$1:$A$1001,products!$E$1:$E$1001,0)=0,"",_xlfn.XLOOKUP(D77,products!$A$1:$A$1001,products!$E$1:$E$1001,0))</f>
        <v>8.9499999999999993</v>
      </c>
      <c r="M77">
        <f t="shared" si="3"/>
        <v>53.699999999999996</v>
      </c>
      <c r="N77" t="str">
        <f t="shared" si="4"/>
        <v>Robusta</v>
      </c>
      <c r="O77" t="str">
        <f t="shared" si="5"/>
        <v>Dark</v>
      </c>
      <c r="P77" t="str">
        <f>IF(_xlfn.XLOOKUP(C77,customers!$A$1:$A$1001,customers!$I$1:$I$1001,0)=0,"",_xlfn.XLOOKUP(C77,customers!$A$1:$A$1001,customers!$I$1:$I$1001,0))</f>
        <v>Yes</v>
      </c>
    </row>
    <row r="78" spans="1:16" x14ac:dyDescent="0.2">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IF(_xlfn.XLOOKUP(C78,customers!$A$1:$A$1001,customers!$G$1:$G$1001,0)=0,"",_xlfn.XLOOKUP(C78,customers!$A$1:$A$1001,customers!$G$1:$G$1001,0))</f>
        <v>Ireland</v>
      </c>
      <c r="I78" t="str">
        <f>IF(_xlfn.XLOOKUP(D78,products!$A$1:$A$1001,products!$B$1:$B$1001,0)=0,"",_xlfn.XLOOKUP(D78,products!$A$1:$A$1001,products!$B$1:$B$1001,0))</f>
        <v>Rob</v>
      </c>
      <c r="J78" t="str">
        <f>IF(_xlfn.XLOOKUP(D78,products!$A$1:$A$1001,products!$C$1:$C$1001,0)=0,"",_xlfn.XLOOKUP(D78,products!$A$1:$A$1001,products!$C$1:$C$1001,0))</f>
        <v>L</v>
      </c>
      <c r="K78" s="1">
        <f>IF(_xlfn.XLOOKUP(D78,products!$A$1:$A$1001,products!$D$1:$D$1001,0)=0,"",_xlfn.XLOOKUP(D78,products!$A$1:$A$1001,products!$D$1:$D$1001,0))</f>
        <v>0.2</v>
      </c>
      <c r="L78">
        <f>IF(_xlfn.XLOOKUP(D78,products!$A$1:$A$1001,products!$E$1:$E$1001,0)=0,"",_xlfn.XLOOKUP(D78,products!$A$1:$A$1001,products!$E$1:$E$1001,0))</f>
        <v>3.5849999999999995</v>
      </c>
      <c r="M78">
        <f t="shared" si="3"/>
        <v>3.5849999999999995</v>
      </c>
      <c r="N78" t="str">
        <f t="shared" si="4"/>
        <v>Robusta</v>
      </c>
      <c r="O78" t="str">
        <f t="shared" si="5"/>
        <v>Light</v>
      </c>
      <c r="P78" t="str">
        <f>IF(_xlfn.XLOOKUP(C78,customers!$A$1:$A$1001,customers!$I$1:$I$1001,0)=0,"",_xlfn.XLOOKUP(C78,customers!$A$1:$A$1001,customers!$I$1:$I$1001,0))</f>
        <v>Yes</v>
      </c>
    </row>
    <row r="79" spans="1:16" x14ac:dyDescent="0.2">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IF(_xlfn.XLOOKUP(C79,customers!$A$1:$A$1001,customers!$G$1:$G$1001,0)=0,"",_xlfn.XLOOKUP(C79,customers!$A$1:$A$1001,customers!$G$1:$G$1001,0))</f>
        <v>United States</v>
      </c>
      <c r="I79" t="str">
        <f>IF(_xlfn.XLOOKUP(D79,products!$A$1:$A$1001,products!$B$1:$B$1001,0)=0,"",_xlfn.XLOOKUP(D79,products!$A$1:$A$1001,products!$B$1:$B$1001,0))</f>
        <v>Exc</v>
      </c>
      <c r="J79" t="str">
        <f>IF(_xlfn.XLOOKUP(D79,products!$A$1:$A$1001,products!$C$1:$C$1001,0)=0,"",_xlfn.XLOOKUP(D79,products!$A$1:$A$1001,products!$C$1:$C$1001,0))</f>
        <v>D</v>
      </c>
      <c r="K79" s="1">
        <f>IF(_xlfn.XLOOKUP(D79,products!$A$1:$A$1001,products!$D$1:$D$1001,0)=0,"",_xlfn.XLOOKUP(D79,products!$A$1:$A$1001,products!$D$1:$D$1001,0))</f>
        <v>0.2</v>
      </c>
      <c r="L79">
        <f>IF(_xlfn.XLOOKUP(D79,products!$A$1:$A$1001,products!$E$1:$E$1001,0)=0,"",_xlfn.XLOOKUP(D79,products!$A$1:$A$1001,products!$E$1:$E$1001,0))</f>
        <v>3.645</v>
      </c>
      <c r="M79">
        <f t="shared" si="3"/>
        <v>7.29</v>
      </c>
      <c r="N79" t="str">
        <f t="shared" si="4"/>
        <v>Excelsa</v>
      </c>
      <c r="O79" t="str">
        <f t="shared" si="5"/>
        <v>Dark</v>
      </c>
      <c r="P79" t="str">
        <f>IF(_xlfn.XLOOKUP(C79,customers!$A$1:$A$1001,customers!$I$1:$I$1001,0)=0,"",_xlfn.XLOOKUP(C79,customers!$A$1:$A$1001,customers!$I$1:$I$1001,0))</f>
        <v>No</v>
      </c>
    </row>
    <row r="80" spans="1:16" x14ac:dyDescent="0.2">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IF(_xlfn.XLOOKUP(C80,customers!$A$1:$A$1001,customers!$G$1:$G$1001,0)=0,"",_xlfn.XLOOKUP(C80,customers!$A$1:$A$1001,customers!$G$1:$G$1001,0))</f>
        <v>United States</v>
      </c>
      <c r="I80" t="str">
        <f>IF(_xlfn.XLOOKUP(D80,products!$A$1:$A$1001,products!$B$1:$B$1001,0)=0,"",_xlfn.XLOOKUP(D80,products!$A$1:$A$1001,products!$B$1:$B$1001,0))</f>
        <v>Ara</v>
      </c>
      <c r="J80" t="str">
        <f>IF(_xlfn.XLOOKUP(D80,products!$A$1:$A$1001,products!$C$1:$C$1001,0)=0,"",_xlfn.XLOOKUP(D80,products!$A$1:$A$1001,products!$C$1:$C$1001,0))</f>
        <v>M</v>
      </c>
      <c r="K80" s="1">
        <f>IF(_xlfn.XLOOKUP(D80,products!$A$1:$A$1001,products!$D$1:$D$1001,0)=0,"",_xlfn.XLOOKUP(D80,products!$A$1:$A$1001,products!$D$1:$D$1001,0))</f>
        <v>0.5</v>
      </c>
      <c r="L80">
        <f>IF(_xlfn.XLOOKUP(D80,products!$A$1:$A$1001,products!$E$1:$E$1001,0)=0,"",_xlfn.XLOOKUP(D80,products!$A$1:$A$1001,products!$E$1:$E$1001,0))</f>
        <v>6.75</v>
      </c>
      <c r="M80">
        <f t="shared" si="3"/>
        <v>40.5</v>
      </c>
      <c r="N80" t="str">
        <f t="shared" si="4"/>
        <v>Arabica</v>
      </c>
      <c r="O80" t="str">
        <f t="shared" si="5"/>
        <v>Medium</v>
      </c>
      <c r="P80" t="str">
        <f>IF(_xlfn.XLOOKUP(C80,customers!$A$1:$A$1001,customers!$I$1:$I$1001,0)=0,"",_xlfn.XLOOKUP(C80,customers!$A$1:$A$1001,customers!$I$1:$I$1001,0))</f>
        <v>Yes</v>
      </c>
    </row>
    <row r="81" spans="1:16" x14ac:dyDescent="0.2">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IF(_xlfn.XLOOKUP(C81,customers!$A$1:$A$1001,customers!$G$1:$G$1001,0)=0,"",_xlfn.XLOOKUP(C81,customers!$A$1:$A$1001,customers!$G$1:$G$1001,0))</f>
        <v>United States</v>
      </c>
      <c r="I81" t="str">
        <f>IF(_xlfn.XLOOKUP(D81,products!$A$1:$A$1001,products!$B$1:$B$1001,0)=0,"",_xlfn.XLOOKUP(D81,products!$A$1:$A$1001,products!$B$1:$B$1001,0))</f>
        <v>Rob</v>
      </c>
      <c r="J81" t="str">
        <f>IF(_xlfn.XLOOKUP(D81,products!$A$1:$A$1001,products!$C$1:$C$1001,0)=0,"",_xlfn.XLOOKUP(D81,products!$A$1:$A$1001,products!$C$1:$C$1001,0))</f>
        <v>L</v>
      </c>
      <c r="K81" s="1">
        <f>IF(_xlfn.XLOOKUP(D81,products!$A$1:$A$1001,products!$D$1:$D$1001,0)=0,"",_xlfn.XLOOKUP(D81,products!$A$1:$A$1001,products!$D$1:$D$1001,0))</f>
        <v>1</v>
      </c>
      <c r="L81">
        <f>IF(_xlfn.XLOOKUP(D81,products!$A$1:$A$1001,products!$E$1:$E$1001,0)=0,"",_xlfn.XLOOKUP(D81,products!$A$1:$A$1001,products!$E$1:$E$1001,0))</f>
        <v>11.95</v>
      </c>
      <c r="M81">
        <f t="shared" si="3"/>
        <v>47.8</v>
      </c>
      <c r="N81" t="str">
        <f t="shared" si="4"/>
        <v>Robusta</v>
      </c>
      <c r="O81" t="str">
        <f t="shared" si="5"/>
        <v>Light</v>
      </c>
      <c r="P81" t="str">
        <f>IF(_xlfn.XLOOKUP(C81,customers!$A$1:$A$1001,customers!$I$1:$I$1001,0)=0,"",_xlfn.XLOOKUP(C81,customers!$A$1:$A$1001,customers!$I$1:$I$1001,0))</f>
        <v>No</v>
      </c>
    </row>
    <row r="82" spans="1:16" x14ac:dyDescent="0.2">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IF(_xlfn.XLOOKUP(C82,customers!$A$1:$A$1001,customers!$G$1:$G$1001,0)=0,"",_xlfn.XLOOKUP(C82,customers!$A$1:$A$1001,customers!$G$1:$G$1001,0))</f>
        <v>United States</v>
      </c>
      <c r="I82" t="str">
        <f>IF(_xlfn.XLOOKUP(D82,products!$A$1:$A$1001,products!$B$1:$B$1001,0)=0,"",_xlfn.XLOOKUP(D82,products!$A$1:$A$1001,products!$B$1:$B$1001,0))</f>
        <v>Ara</v>
      </c>
      <c r="J82" t="str">
        <f>IF(_xlfn.XLOOKUP(D82,products!$A$1:$A$1001,products!$C$1:$C$1001,0)=0,"",_xlfn.XLOOKUP(D82,products!$A$1:$A$1001,products!$C$1:$C$1001,0))</f>
        <v>L</v>
      </c>
      <c r="K82" s="1">
        <f>IF(_xlfn.XLOOKUP(D82,products!$A$1:$A$1001,products!$D$1:$D$1001,0)=0,"",_xlfn.XLOOKUP(D82,products!$A$1:$A$1001,products!$D$1:$D$1001,0))</f>
        <v>0.5</v>
      </c>
      <c r="L82">
        <f>IF(_xlfn.XLOOKUP(D82,products!$A$1:$A$1001,products!$E$1:$E$1001,0)=0,"",_xlfn.XLOOKUP(D82,products!$A$1:$A$1001,products!$E$1:$E$1001,0))</f>
        <v>7.77</v>
      </c>
      <c r="M82">
        <f t="shared" si="3"/>
        <v>38.849999999999994</v>
      </c>
      <c r="N82" t="str">
        <f t="shared" si="4"/>
        <v>Arabica</v>
      </c>
      <c r="O82" t="str">
        <f t="shared" si="5"/>
        <v>Light</v>
      </c>
      <c r="P82" t="str">
        <f>IF(_xlfn.XLOOKUP(C82,customers!$A$1:$A$1001,customers!$I$1:$I$1001,0)=0,"",_xlfn.XLOOKUP(C82,customers!$A$1:$A$1001,customers!$I$1:$I$1001,0))</f>
        <v>Yes</v>
      </c>
    </row>
    <row r="83" spans="1:16" x14ac:dyDescent="0.2">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IF(_xlfn.XLOOKUP(C83,customers!$A$1:$A$1001,customers!$G$1:$G$1001,0)=0,"",_xlfn.XLOOKUP(C83,customers!$A$1:$A$1001,customers!$G$1:$G$1001,0))</f>
        <v>United States</v>
      </c>
      <c r="I83" t="str">
        <f>IF(_xlfn.XLOOKUP(D83,products!$A$1:$A$1001,products!$B$1:$B$1001,0)=0,"",_xlfn.XLOOKUP(D83,products!$A$1:$A$1001,products!$B$1:$B$1001,0))</f>
        <v>Lib</v>
      </c>
      <c r="J83" t="str">
        <f>IF(_xlfn.XLOOKUP(D83,products!$A$1:$A$1001,products!$C$1:$C$1001,0)=0,"",_xlfn.XLOOKUP(D83,products!$A$1:$A$1001,products!$C$1:$C$1001,0))</f>
        <v>L</v>
      </c>
      <c r="K83" s="1">
        <f>IF(_xlfn.XLOOKUP(D83,products!$A$1:$A$1001,products!$D$1:$D$1001,0)=0,"",_xlfn.XLOOKUP(D83,products!$A$1:$A$1001,products!$D$1:$D$1001,0))</f>
        <v>2.5</v>
      </c>
      <c r="L83">
        <f>IF(_xlfn.XLOOKUP(D83,products!$A$1:$A$1001,products!$E$1:$E$1001,0)=0,"",_xlfn.XLOOKUP(D83,products!$A$1:$A$1001,products!$E$1:$E$1001,0))</f>
        <v>36.454999999999998</v>
      </c>
      <c r="M83">
        <f t="shared" si="3"/>
        <v>109.36499999999999</v>
      </c>
      <c r="N83" t="str">
        <f t="shared" si="4"/>
        <v>Liberica</v>
      </c>
      <c r="O83" t="str">
        <f t="shared" si="5"/>
        <v>Light</v>
      </c>
      <c r="P83" t="str">
        <f>IF(_xlfn.XLOOKUP(C83,customers!$A$1:$A$1001,customers!$I$1:$I$1001,0)=0,"",_xlfn.XLOOKUP(C83,customers!$A$1:$A$1001,customers!$I$1:$I$1001,0))</f>
        <v>Yes</v>
      </c>
    </row>
    <row r="84" spans="1:16" x14ac:dyDescent="0.2">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IF(_xlfn.XLOOKUP(C84,customers!$A$1:$A$1001,customers!$G$1:$G$1001,0)=0,"",_xlfn.XLOOKUP(C84,customers!$A$1:$A$1001,customers!$G$1:$G$1001,0))</f>
        <v>Ireland</v>
      </c>
      <c r="I84" t="str">
        <f>IF(_xlfn.XLOOKUP(D84,products!$A$1:$A$1001,products!$B$1:$B$1001,0)=0,"",_xlfn.XLOOKUP(D84,products!$A$1:$A$1001,products!$B$1:$B$1001,0))</f>
        <v>Lib</v>
      </c>
      <c r="J84" t="str">
        <f>IF(_xlfn.XLOOKUP(D84,products!$A$1:$A$1001,products!$C$1:$C$1001,0)=0,"",_xlfn.XLOOKUP(D84,products!$A$1:$A$1001,products!$C$1:$C$1001,0))</f>
        <v>M</v>
      </c>
      <c r="K84" s="1">
        <f>IF(_xlfn.XLOOKUP(D84,products!$A$1:$A$1001,products!$D$1:$D$1001,0)=0,"",_xlfn.XLOOKUP(D84,products!$A$1:$A$1001,products!$D$1:$D$1001,0))</f>
        <v>2.5</v>
      </c>
      <c r="L84">
        <f>IF(_xlfn.XLOOKUP(D84,products!$A$1:$A$1001,products!$E$1:$E$1001,0)=0,"",_xlfn.XLOOKUP(D84,products!$A$1:$A$1001,products!$E$1:$E$1001,0))</f>
        <v>33.464999999999996</v>
      </c>
      <c r="M84">
        <f t="shared" si="3"/>
        <v>100.39499999999998</v>
      </c>
      <c r="N84" t="str">
        <f t="shared" si="4"/>
        <v>Liberica</v>
      </c>
      <c r="O84" t="str">
        <f t="shared" si="5"/>
        <v>Medium</v>
      </c>
      <c r="P84" t="str">
        <f>IF(_xlfn.XLOOKUP(C84,customers!$A$1:$A$1001,customers!$I$1:$I$1001,0)=0,"",_xlfn.XLOOKUP(C84,customers!$A$1:$A$1001,customers!$I$1:$I$1001,0))</f>
        <v>Yes</v>
      </c>
    </row>
    <row r="85" spans="1:16" x14ac:dyDescent="0.2">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IF(_xlfn.XLOOKUP(C85,customers!$A$1:$A$1001,customers!$G$1:$G$1001,0)=0,"",_xlfn.XLOOKUP(C85,customers!$A$1:$A$1001,customers!$G$1:$G$1001,0))</f>
        <v>United States</v>
      </c>
      <c r="I85" t="str">
        <f>IF(_xlfn.XLOOKUP(D85,products!$A$1:$A$1001,products!$B$1:$B$1001,0)=0,"",_xlfn.XLOOKUP(D85,products!$A$1:$A$1001,products!$B$1:$B$1001,0))</f>
        <v>Rob</v>
      </c>
      <c r="J85" t="str">
        <f>IF(_xlfn.XLOOKUP(D85,products!$A$1:$A$1001,products!$C$1:$C$1001,0)=0,"",_xlfn.XLOOKUP(D85,products!$A$1:$A$1001,products!$C$1:$C$1001,0))</f>
        <v>D</v>
      </c>
      <c r="K85" s="1">
        <f>IF(_xlfn.XLOOKUP(D85,products!$A$1:$A$1001,products!$D$1:$D$1001,0)=0,"",_xlfn.XLOOKUP(D85,products!$A$1:$A$1001,products!$D$1:$D$1001,0))</f>
        <v>2.5</v>
      </c>
      <c r="L85">
        <f>IF(_xlfn.XLOOKUP(D85,products!$A$1:$A$1001,products!$E$1:$E$1001,0)=0,"",_xlfn.XLOOKUP(D85,products!$A$1:$A$1001,products!$E$1:$E$1001,0))</f>
        <v>20.584999999999997</v>
      </c>
      <c r="M85">
        <f t="shared" si="3"/>
        <v>82.339999999999989</v>
      </c>
      <c r="N85" t="str">
        <f t="shared" si="4"/>
        <v>Robusta</v>
      </c>
      <c r="O85" t="str">
        <f t="shared" si="5"/>
        <v>Dark</v>
      </c>
      <c r="P85" t="str">
        <f>IF(_xlfn.XLOOKUP(C85,customers!$A$1:$A$1001,customers!$I$1:$I$1001,0)=0,"",_xlfn.XLOOKUP(C85,customers!$A$1:$A$1001,customers!$I$1:$I$1001,0))</f>
        <v>Yes</v>
      </c>
    </row>
    <row r="86" spans="1:16" x14ac:dyDescent="0.2">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IF(_xlfn.XLOOKUP(C86,customers!$A$1:$A$1001,customers!$G$1:$G$1001,0)=0,"",_xlfn.XLOOKUP(C86,customers!$A$1:$A$1001,customers!$G$1:$G$1001,0))</f>
        <v>United States</v>
      </c>
      <c r="I86" t="str">
        <f>IF(_xlfn.XLOOKUP(D86,products!$A$1:$A$1001,products!$B$1:$B$1001,0)=0,"",_xlfn.XLOOKUP(D86,products!$A$1:$A$1001,products!$B$1:$B$1001,0))</f>
        <v>Lib</v>
      </c>
      <c r="J86" t="str">
        <f>IF(_xlfn.XLOOKUP(D86,products!$A$1:$A$1001,products!$C$1:$C$1001,0)=0,"",_xlfn.XLOOKUP(D86,products!$A$1:$A$1001,products!$C$1:$C$1001,0))</f>
        <v>L</v>
      </c>
      <c r="K86" s="1">
        <f>IF(_xlfn.XLOOKUP(D86,products!$A$1:$A$1001,products!$D$1:$D$1001,0)=0,"",_xlfn.XLOOKUP(D86,products!$A$1:$A$1001,products!$D$1:$D$1001,0))</f>
        <v>0.5</v>
      </c>
      <c r="L86">
        <f>IF(_xlfn.XLOOKUP(D86,products!$A$1:$A$1001,products!$E$1:$E$1001,0)=0,"",_xlfn.XLOOKUP(D86,products!$A$1:$A$1001,products!$E$1:$E$1001,0))</f>
        <v>9.51</v>
      </c>
      <c r="M86">
        <f t="shared" si="3"/>
        <v>9.51</v>
      </c>
      <c r="N86" t="str">
        <f t="shared" si="4"/>
        <v>Liberica</v>
      </c>
      <c r="O86" t="str">
        <f t="shared" si="5"/>
        <v>Light</v>
      </c>
      <c r="P86" t="str">
        <f>IF(_xlfn.XLOOKUP(C86,customers!$A$1:$A$1001,customers!$I$1:$I$1001,0)=0,"",_xlfn.XLOOKUP(C86,customers!$A$1:$A$1001,customers!$I$1:$I$1001,0))</f>
        <v>No</v>
      </c>
    </row>
    <row r="87" spans="1:16" x14ac:dyDescent="0.2">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IF(_xlfn.XLOOKUP(C87,customers!$A$1:$A$1001,customers!$G$1:$G$1001,0)=0,"",_xlfn.XLOOKUP(C87,customers!$A$1:$A$1001,customers!$G$1:$G$1001,0))</f>
        <v>United States</v>
      </c>
      <c r="I87" t="str">
        <f>IF(_xlfn.XLOOKUP(D87,products!$A$1:$A$1001,products!$B$1:$B$1001,0)=0,"",_xlfn.XLOOKUP(D87,products!$A$1:$A$1001,products!$B$1:$B$1001,0))</f>
        <v>Ara</v>
      </c>
      <c r="J87" t="str">
        <f>IF(_xlfn.XLOOKUP(D87,products!$A$1:$A$1001,products!$C$1:$C$1001,0)=0,"",_xlfn.XLOOKUP(D87,products!$A$1:$A$1001,products!$C$1:$C$1001,0))</f>
        <v>L</v>
      </c>
      <c r="K87" s="1">
        <f>IF(_xlfn.XLOOKUP(D87,products!$A$1:$A$1001,products!$D$1:$D$1001,0)=0,"",_xlfn.XLOOKUP(D87,products!$A$1:$A$1001,products!$D$1:$D$1001,0))</f>
        <v>2.5</v>
      </c>
      <c r="L87">
        <f>IF(_xlfn.XLOOKUP(D87,products!$A$1:$A$1001,products!$E$1:$E$1001,0)=0,"",_xlfn.XLOOKUP(D87,products!$A$1:$A$1001,products!$E$1:$E$1001,0))</f>
        <v>29.784999999999997</v>
      </c>
      <c r="M87">
        <f t="shared" si="3"/>
        <v>89.35499999999999</v>
      </c>
      <c r="N87" t="str">
        <f t="shared" si="4"/>
        <v>Arabica</v>
      </c>
      <c r="O87" t="str">
        <f t="shared" si="5"/>
        <v>Light</v>
      </c>
      <c r="P87" t="str">
        <f>IF(_xlfn.XLOOKUP(C87,customers!$A$1:$A$1001,customers!$I$1:$I$1001,0)=0,"",_xlfn.XLOOKUP(C87,customers!$A$1:$A$1001,customers!$I$1:$I$1001,0))</f>
        <v>No</v>
      </c>
    </row>
    <row r="88" spans="1:16" x14ac:dyDescent="0.2">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IF(_xlfn.XLOOKUP(C88,customers!$A$1:$A$1001,customers!$G$1:$G$1001,0)=0,"",_xlfn.XLOOKUP(C88,customers!$A$1:$A$1001,customers!$G$1:$G$1001,0))</f>
        <v>United States</v>
      </c>
      <c r="I88" t="str">
        <f>IF(_xlfn.XLOOKUP(D88,products!$A$1:$A$1001,products!$B$1:$B$1001,0)=0,"",_xlfn.XLOOKUP(D88,products!$A$1:$A$1001,products!$B$1:$B$1001,0))</f>
        <v>Ara</v>
      </c>
      <c r="J88" t="str">
        <f>IF(_xlfn.XLOOKUP(D88,products!$A$1:$A$1001,products!$C$1:$C$1001,0)=0,"",_xlfn.XLOOKUP(D88,products!$A$1:$A$1001,products!$C$1:$C$1001,0))</f>
        <v>D</v>
      </c>
      <c r="K88" s="1">
        <f>IF(_xlfn.XLOOKUP(D88,products!$A$1:$A$1001,products!$D$1:$D$1001,0)=0,"",_xlfn.XLOOKUP(D88,products!$A$1:$A$1001,products!$D$1:$D$1001,0))</f>
        <v>0.2</v>
      </c>
      <c r="L88">
        <f>IF(_xlfn.XLOOKUP(D88,products!$A$1:$A$1001,products!$E$1:$E$1001,0)=0,"",_xlfn.XLOOKUP(D88,products!$A$1:$A$1001,products!$E$1:$E$1001,0))</f>
        <v>2.9849999999999999</v>
      </c>
      <c r="M88">
        <f t="shared" si="3"/>
        <v>11.94</v>
      </c>
      <c r="N88" t="str">
        <f t="shared" si="4"/>
        <v>Arabica</v>
      </c>
      <c r="O88" t="str">
        <f t="shared" si="5"/>
        <v>Dark</v>
      </c>
      <c r="P88" t="str">
        <f>IF(_xlfn.XLOOKUP(C88,customers!$A$1:$A$1001,customers!$I$1:$I$1001,0)=0,"",_xlfn.XLOOKUP(C88,customers!$A$1:$A$1001,customers!$I$1:$I$1001,0))</f>
        <v>No</v>
      </c>
    </row>
    <row r="89" spans="1:16" x14ac:dyDescent="0.2">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IF(_xlfn.XLOOKUP(C89,customers!$A$1:$A$1001,customers!$G$1:$G$1001,0)=0,"",_xlfn.XLOOKUP(C89,customers!$A$1:$A$1001,customers!$G$1:$G$1001,0))</f>
        <v>United States</v>
      </c>
      <c r="I89" t="str">
        <f>IF(_xlfn.XLOOKUP(D89,products!$A$1:$A$1001,products!$B$1:$B$1001,0)=0,"",_xlfn.XLOOKUP(D89,products!$A$1:$A$1001,products!$B$1:$B$1001,0))</f>
        <v>Ara</v>
      </c>
      <c r="J89" t="str">
        <f>IF(_xlfn.XLOOKUP(D89,products!$A$1:$A$1001,products!$C$1:$C$1001,0)=0,"",_xlfn.XLOOKUP(D89,products!$A$1:$A$1001,products!$C$1:$C$1001,0))</f>
        <v>M</v>
      </c>
      <c r="K89" s="1">
        <f>IF(_xlfn.XLOOKUP(D89,products!$A$1:$A$1001,products!$D$1:$D$1001,0)=0,"",_xlfn.XLOOKUP(D89,products!$A$1:$A$1001,products!$D$1:$D$1001,0))</f>
        <v>1</v>
      </c>
      <c r="L89">
        <f>IF(_xlfn.XLOOKUP(D89,products!$A$1:$A$1001,products!$E$1:$E$1001,0)=0,"",_xlfn.XLOOKUP(D89,products!$A$1:$A$1001,products!$E$1:$E$1001,0))</f>
        <v>11.25</v>
      </c>
      <c r="M89">
        <f t="shared" si="3"/>
        <v>33.75</v>
      </c>
      <c r="N89" t="str">
        <f t="shared" si="4"/>
        <v>Arabica</v>
      </c>
      <c r="O89" t="str">
        <f t="shared" si="5"/>
        <v>Medium</v>
      </c>
      <c r="P89" t="str">
        <f>IF(_xlfn.XLOOKUP(C89,customers!$A$1:$A$1001,customers!$I$1:$I$1001,0)=0,"",_xlfn.XLOOKUP(C89,customers!$A$1:$A$1001,customers!$I$1:$I$1001,0))</f>
        <v>No</v>
      </c>
    </row>
    <row r="90" spans="1:16" x14ac:dyDescent="0.2">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IF(_xlfn.XLOOKUP(C90,customers!$A$1:$A$1001,customers!$G$1:$G$1001,0)=0,"",_xlfn.XLOOKUP(C90,customers!$A$1:$A$1001,customers!$G$1:$G$1001,0))</f>
        <v>United States</v>
      </c>
      <c r="I90" t="str">
        <f>IF(_xlfn.XLOOKUP(D90,products!$A$1:$A$1001,products!$B$1:$B$1001,0)=0,"",_xlfn.XLOOKUP(D90,products!$A$1:$A$1001,products!$B$1:$B$1001,0))</f>
        <v>Rob</v>
      </c>
      <c r="J90" t="str">
        <f>IF(_xlfn.XLOOKUP(D90,products!$A$1:$A$1001,products!$C$1:$C$1001,0)=0,"",_xlfn.XLOOKUP(D90,products!$A$1:$A$1001,products!$C$1:$C$1001,0))</f>
        <v>L</v>
      </c>
      <c r="K90" s="1">
        <f>IF(_xlfn.XLOOKUP(D90,products!$A$1:$A$1001,products!$D$1:$D$1001,0)=0,"",_xlfn.XLOOKUP(D90,products!$A$1:$A$1001,products!$D$1:$D$1001,0))</f>
        <v>1</v>
      </c>
      <c r="L90">
        <f>IF(_xlfn.XLOOKUP(D90,products!$A$1:$A$1001,products!$E$1:$E$1001,0)=0,"",_xlfn.XLOOKUP(D90,products!$A$1:$A$1001,products!$E$1:$E$1001,0))</f>
        <v>11.95</v>
      </c>
      <c r="M90">
        <f t="shared" si="3"/>
        <v>35.849999999999994</v>
      </c>
      <c r="N90" t="str">
        <f t="shared" si="4"/>
        <v>Robusta</v>
      </c>
      <c r="O90" t="str">
        <f t="shared" si="5"/>
        <v>Light</v>
      </c>
      <c r="P90" t="str">
        <f>IF(_xlfn.XLOOKUP(C90,customers!$A$1:$A$1001,customers!$I$1:$I$1001,0)=0,"",_xlfn.XLOOKUP(C90,customers!$A$1:$A$1001,customers!$I$1:$I$1001,0))</f>
        <v>No</v>
      </c>
    </row>
    <row r="91" spans="1:16" x14ac:dyDescent="0.2">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IF(_xlfn.XLOOKUP(C91,customers!$A$1:$A$1001,customers!$G$1:$G$1001,0)=0,"",_xlfn.XLOOKUP(C91,customers!$A$1:$A$1001,customers!$G$1:$G$1001,0))</f>
        <v>United States</v>
      </c>
      <c r="I91" t="str">
        <f>IF(_xlfn.XLOOKUP(D91,products!$A$1:$A$1001,products!$B$1:$B$1001,0)=0,"",_xlfn.XLOOKUP(D91,products!$A$1:$A$1001,products!$B$1:$B$1001,0))</f>
        <v>Ara</v>
      </c>
      <c r="J91" t="str">
        <f>IF(_xlfn.XLOOKUP(D91,products!$A$1:$A$1001,products!$C$1:$C$1001,0)=0,"",_xlfn.XLOOKUP(D91,products!$A$1:$A$1001,products!$C$1:$C$1001,0))</f>
        <v>L</v>
      </c>
      <c r="K91" s="1">
        <f>IF(_xlfn.XLOOKUP(D91,products!$A$1:$A$1001,products!$D$1:$D$1001,0)=0,"",_xlfn.XLOOKUP(D91,products!$A$1:$A$1001,products!$D$1:$D$1001,0))</f>
        <v>1</v>
      </c>
      <c r="L91">
        <f>IF(_xlfn.XLOOKUP(D91,products!$A$1:$A$1001,products!$E$1:$E$1001,0)=0,"",_xlfn.XLOOKUP(D91,products!$A$1:$A$1001,products!$E$1:$E$1001,0))</f>
        <v>12.95</v>
      </c>
      <c r="M91">
        <f t="shared" si="3"/>
        <v>77.699999999999989</v>
      </c>
      <c r="N91" t="str">
        <f t="shared" si="4"/>
        <v>Arabica</v>
      </c>
      <c r="O91" t="str">
        <f t="shared" si="5"/>
        <v>Light</v>
      </c>
      <c r="P91" t="str">
        <f>IF(_xlfn.XLOOKUP(C91,customers!$A$1:$A$1001,customers!$I$1:$I$1001,0)=0,"",_xlfn.XLOOKUP(C91,customers!$A$1:$A$1001,customers!$I$1:$I$1001,0))</f>
        <v>No</v>
      </c>
    </row>
    <row r="92" spans="1:16" x14ac:dyDescent="0.2">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IF(_xlfn.XLOOKUP(C92,customers!$A$1:$A$1001,customers!$G$1:$G$1001,0)=0,"",_xlfn.XLOOKUP(C92,customers!$A$1:$A$1001,customers!$G$1:$G$1001,0))</f>
        <v>Ireland</v>
      </c>
      <c r="I92" t="str">
        <f>IF(_xlfn.XLOOKUP(D92,products!$A$1:$A$1001,products!$B$1:$B$1001,0)=0,"",_xlfn.XLOOKUP(D92,products!$A$1:$A$1001,products!$B$1:$B$1001,0))</f>
        <v>Ara</v>
      </c>
      <c r="J92" t="str">
        <f>IF(_xlfn.XLOOKUP(D92,products!$A$1:$A$1001,products!$C$1:$C$1001,0)=0,"",_xlfn.XLOOKUP(D92,products!$A$1:$A$1001,products!$C$1:$C$1001,0))</f>
        <v>L</v>
      </c>
      <c r="K92" s="1">
        <f>IF(_xlfn.XLOOKUP(D92,products!$A$1:$A$1001,products!$D$1:$D$1001,0)=0,"",_xlfn.XLOOKUP(D92,products!$A$1:$A$1001,products!$D$1:$D$1001,0))</f>
        <v>1</v>
      </c>
      <c r="L92">
        <f>IF(_xlfn.XLOOKUP(D92,products!$A$1:$A$1001,products!$E$1:$E$1001,0)=0,"",_xlfn.XLOOKUP(D92,products!$A$1:$A$1001,products!$E$1:$E$1001,0))</f>
        <v>12.95</v>
      </c>
      <c r="M92">
        <f t="shared" si="3"/>
        <v>51.8</v>
      </c>
      <c r="N92" t="str">
        <f t="shared" si="4"/>
        <v>Arabica</v>
      </c>
      <c r="O92" t="str">
        <f t="shared" si="5"/>
        <v>Light</v>
      </c>
      <c r="P92" t="str">
        <f>IF(_xlfn.XLOOKUP(C92,customers!$A$1:$A$1001,customers!$I$1:$I$1001,0)=0,"",_xlfn.XLOOKUP(C92,customers!$A$1:$A$1001,customers!$I$1:$I$1001,0))</f>
        <v>Yes</v>
      </c>
    </row>
    <row r="93" spans="1:16" x14ac:dyDescent="0.2">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IF(_xlfn.XLOOKUP(C93,customers!$A$1:$A$1001,customers!$G$1:$G$1001,0)=0,"",_xlfn.XLOOKUP(C93,customers!$A$1:$A$1001,customers!$G$1:$G$1001,0))</f>
        <v>United States</v>
      </c>
      <c r="I93" t="str">
        <f>IF(_xlfn.XLOOKUP(D93,products!$A$1:$A$1001,products!$B$1:$B$1001,0)=0,"",_xlfn.XLOOKUP(D93,products!$A$1:$A$1001,products!$B$1:$B$1001,0))</f>
        <v>Ara</v>
      </c>
      <c r="J93" t="str">
        <f>IF(_xlfn.XLOOKUP(D93,products!$A$1:$A$1001,products!$C$1:$C$1001,0)=0,"",_xlfn.XLOOKUP(D93,products!$A$1:$A$1001,products!$C$1:$C$1001,0))</f>
        <v>M</v>
      </c>
      <c r="K93" s="1">
        <f>IF(_xlfn.XLOOKUP(D93,products!$A$1:$A$1001,products!$D$1:$D$1001,0)=0,"",_xlfn.XLOOKUP(D93,products!$A$1:$A$1001,products!$D$1:$D$1001,0))</f>
        <v>2.5</v>
      </c>
      <c r="L93">
        <f>IF(_xlfn.XLOOKUP(D93,products!$A$1:$A$1001,products!$E$1:$E$1001,0)=0,"",_xlfn.XLOOKUP(D93,products!$A$1:$A$1001,products!$E$1:$E$1001,0))</f>
        <v>25.874999999999996</v>
      </c>
      <c r="M93">
        <f t="shared" si="3"/>
        <v>103.49999999999999</v>
      </c>
      <c r="N93" t="str">
        <f t="shared" si="4"/>
        <v>Arabica</v>
      </c>
      <c r="O93" t="str">
        <f t="shared" si="5"/>
        <v>Medium</v>
      </c>
      <c r="P93" t="str">
        <f>IF(_xlfn.XLOOKUP(C93,customers!$A$1:$A$1001,customers!$I$1:$I$1001,0)=0,"",_xlfn.XLOOKUP(C93,customers!$A$1:$A$1001,customers!$I$1:$I$1001,0))</f>
        <v>No</v>
      </c>
    </row>
    <row r="94" spans="1:16" x14ac:dyDescent="0.2">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IF(_xlfn.XLOOKUP(C94,customers!$A$1:$A$1001,customers!$G$1:$G$1001,0)=0,"",_xlfn.XLOOKUP(C94,customers!$A$1:$A$1001,customers!$G$1:$G$1001,0))</f>
        <v>United States</v>
      </c>
      <c r="I94" t="str">
        <f>IF(_xlfn.XLOOKUP(D94,products!$A$1:$A$1001,products!$B$1:$B$1001,0)=0,"",_xlfn.XLOOKUP(D94,products!$A$1:$A$1001,products!$B$1:$B$1001,0))</f>
        <v>Exc</v>
      </c>
      <c r="J94" t="str">
        <f>IF(_xlfn.XLOOKUP(D94,products!$A$1:$A$1001,products!$C$1:$C$1001,0)=0,"",_xlfn.XLOOKUP(D94,products!$A$1:$A$1001,products!$C$1:$C$1001,0))</f>
        <v>L</v>
      </c>
      <c r="K94" s="1">
        <f>IF(_xlfn.XLOOKUP(D94,products!$A$1:$A$1001,products!$D$1:$D$1001,0)=0,"",_xlfn.XLOOKUP(D94,products!$A$1:$A$1001,products!$D$1:$D$1001,0))</f>
        <v>1</v>
      </c>
      <c r="L94">
        <f>IF(_xlfn.XLOOKUP(D94,products!$A$1:$A$1001,products!$E$1:$E$1001,0)=0,"",_xlfn.XLOOKUP(D94,products!$A$1:$A$1001,products!$E$1:$E$1001,0))</f>
        <v>14.85</v>
      </c>
      <c r="M94">
        <f t="shared" si="3"/>
        <v>44.55</v>
      </c>
      <c r="N94" t="str">
        <f t="shared" si="4"/>
        <v>Excelsa</v>
      </c>
      <c r="O94" t="str">
        <f t="shared" si="5"/>
        <v>Light</v>
      </c>
      <c r="P94" t="str">
        <f>IF(_xlfn.XLOOKUP(C94,customers!$A$1:$A$1001,customers!$I$1:$I$1001,0)=0,"",_xlfn.XLOOKUP(C94,customers!$A$1:$A$1001,customers!$I$1:$I$1001,0))</f>
        <v>Yes</v>
      </c>
    </row>
    <row r="95" spans="1:16" x14ac:dyDescent="0.2">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IF(_xlfn.XLOOKUP(C95,customers!$A$1:$A$1001,customers!$G$1:$G$1001,0)=0,"",_xlfn.XLOOKUP(C95,customers!$A$1:$A$1001,customers!$G$1:$G$1001,0))</f>
        <v>United Kingdom</v>
      </c>
      <c r="I95" t="str">
        <f>IF(_xlfn.XLOOKUP(D95,products!$A$1:$A$1001,products!$B$1:$B$1001,0)=0,"",_xlfn.XLOOKUP(D95,products!$A$1:$A$1001,products!$B$1:$B$1001,0))</f>
        <v>Exc</v>
      </c>
      <c r="J95" t="str">
        <f>IF(_xlfn.XLOOKUP(D95,products!$A$1:$A$1001,products!$C$1:$C$1001,0)=0,"",_xlfn.XLOOKUP(D95,products!$A$1:$A$1001,products!$C$1:$C$1001,0))</f>
        <v>L</v>
      </c>
      <c r="K95" s="1">
        <f>IF(_xlfn.XLOOKUP(D95,products!$A$1:$A$1001,products!$D$1:$D$1001,0)=0,"",_xlfn.XLOOKUP(D95,products!$A$1:$A$1001,products!$D$1:$D$1001,0))</f>
        <v>0.5</v>
      </c>
      <c r="L95">
        <f>IF(_xlfn.XLOOKUP(D95,products!$A$1:$A$1001,products!$E$1:$E$1001,0)=0,"",_xlfn.XLOOKUP(D95,products!$A$1:$A$1001,products!$E$1:$E$1001,0))</f>
        <v>8.91</v>
      </c>
      <c r="M95">
        <f t="shared" si="3"/>
        <v>35.64</v>
      </c>
      <c r="N95" t="str">
        <f t="shared" si="4"/>
        <v>Excelsa</v>
      </c>
      <c r="O95" t="str">
        <f t="shared" si="5"/>
        <v>Light</v>
      </c>
      <c r="P95" t="str">
        <f>IF(_xlfn.XLOOKUP(C95,customers!$A$1:$A$1001,customers!$I$1:$I$1001,0)=0,"",_xlfn.XLOOKUP(C95,customers!$A$1:$A$1001,customers!$I$1:$I$1001,0))</f>
        <v>Yes</v>
      </c>
    </row>
    <row r="96" spans="1:16" x14ac:dyDescent="0.2">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IF(_xlfn.XLOOKUP(C96,customers!$A$1:$A$1001,customers!$G$1:$G$1001,0)=0,"",_xlfn.XLOOKUP(C96,customers!$A$1:$A$1001,customers!$G$1:$G$1001,0))</f>
        <v>Ireland</v>
      </c>
      <c r="I96" t="str">
        <f>IF(_xlfn.XLOOKUP(D96,products!$A$1:$A$1001,products!$B$1:$B$1001,0)=0,"",_xlfn.XLOOKUP(D96,products!$A$1:$A$1001,products!$B$1:$B$1001,0))</f>
        <v>Ara</v>
      </c>
      <c r="J96" t="str">
        <f>IF(_xlfn.XLOOKUP(D96,products!$A$1:$A$1001,products!$C$1:$C$1001,0)=0,"",_xlfn.XLOOKUP(D96,products!$A$1:$A$1001,products!$C$1:$C$1001,0))</f>
        <v>D</v>
      </c>
      <c r="K96" s="1">
        <f>IF(_xlfn.XLOOKUP(D96,products!$A$1:$A$1001,products!$D$1:$D$1001,0)=0,"",_xlfn.XLOOKUP(D96,products!$A$1:$A$1001,products!$D$1:$D$1001,0))</f>
        <v>0.2</v>
      </c>
      <c r="L96">
        <f>IF(_xlfn.XLOOKUP(D96,products!$A$1:$A$1001,products!$E$1:$E$1001,0)=0,"",_xlfn.XLOOKUP(D96,products!$A$1:$A$1001,products!$E$1:$E$1001,0))</f>
        <v>2.9849999999999999</v>
      </c>
      <c r="M96">
        <f t="shared" si="3"/>
        <v>17.91</v>
      </c>
      <c r="N96" t="str">
        <f t="shared" si="4"/>
        <v>Arabica</v>
      </c>
      <c r="O96" t="str">
        <f t="shared" si="5"/>
        <v>Dark</v>
      </c>
      <c r="P96" t="str">
        <f>IF(_xlfn.XLOOKUP(C96,customers!$A$1:$A$1001,customers!$I$1:$I$1001,0)=0,"",_xlfn.XLOOKUP(C96,customers!$A$1:$A$1001,customers!$I$1:$I$1001,0))</f>
        <v>Yes</v>
      </c>
    </row>
    <row r="97" spans="1:16" x14ac:dyDescent="0.2">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IF(_xlfn.XLOOKUP(C97,customers!$A$1:$A$1001,customers!$G$1:$G$1001,0)=0,"",_xlfn.XLOOKUP(C97,customers!$A$1:$A$1001,customers!$G$1:$G$1001,0))</f>
        <v>United States</v>
      </c>
      <c r="I97" t="str">
        <f>IF(_xlfn.XLOOKUP(D97,products!$A$1:$A$1001,products!$B$1:$B$1001,0)=0,"",_xlfn.XLOOKUP(D97,products!$A$1:$A$1001,products!$B$1:$B$1001,0))</f>
        <v>Ara</v>
      </c>
      <c r="J97" t="str">
        <f>IF(_xlfn.XLOOKUP(D97,products!$A$1:$A$1001,products!$C$1:$C$1001,0)=0,"",_xlfn.XLOOKUP(D97,products!$A$1:$A$1001,products!$C$1:$C$1001,0))</f>
        <v>M</v>
      </c>
      <c r="K97" s="1">
        <f>IF(_xlfn.XLOOKUP(D97,products!$A$1:$A$1001,products!$D$1:$D$1001,0)=0,"",_xlfn.XLOOKUP(D97,products!$A$1:$A$1001,products!$D$1:$D$1001,0))</f>
        <v>2.5</v>
      </c>
      <c r="L97">
        <f>IF(_xlfn.XLOOKUP(D97,products!$A$1:$A$1001,products!$E$1:$E$1001,0)=0,"",_xlfn.XLOOKUP(D97,products!$A$1:$A$1001,products!$E$1:$E$1001,0))</f>
        <v>25.874999999999996</v>
      </c>
      <c r="M97">
        <f t="shared" si="3"/>
        <v>155.24999999999997</v>
      </c>
      <c r="N97" t="str">
        <f t="shared" si="4"/>
        <v>Arabica</v>
      </c>
      <c r="O97" t="str">
        <f t="shared" si="5"/>
        <v>Medium</v>
      </c>
      <c r="P97" t="str">
        <f>IF(_xlfn.XLOOKUP(C97,customers!$A$1:$A$1001,customers!$I$1:$I$1001,0)=0,"",_xlfn.XLOOKUP(C97,customers!$A$1:$A$1001,customers!$I$1:$I$1001,0))</f>
        <v>No</v>
      </c>
    </row>
    <row r="98" spans="1:16" x14ac:dyDescent="0.2">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IF(_xlfn.XLOOKUP(C98,customers!$A$1:$A$1001,customers!$G$1:$G$1001,0)=0,"",_xlfn.XLOOKUP(C98,customers!$A$1:$A$1001,customers!$G$1:$G$1001,0))</f>
        <v>United States</v>
      </c>
      <c r="I98" t="str">
        <f>IF(_xlfn.XLOOKUP(D98,products!$A$1:$A$1001,products!$B$1:$B$1001,0)=0,"",_xlfn.XLOOKUP(D98,products!$A$1:$A$1001,products!$B$1:$B$1001,0))</f>
        <v>Ara</v>
      </c>
      <c r="J98" t="str">
        <f>IF(_xlfn.XLOOKUP(D98,products!$A$1:$A$1001,products!$C$1:$C$1001,0)=0,"",_xlfn.XLOOKUP(D98,products!$A$1:$A$1001,products!$C$1:$C$1001,0))</f>
        <v>D</v>
      </c>
      <c r="K98" s="1">
        <f>IF(_xlfn.XLOOKUP(D98,products!$A$1:$A$1001,products!$D$1:$D$1001,0)=0,"",_xlfn.XLOOKUP(D98,products!$A$1:$A$1001,products!$D$1:$D$1001,0))</f>
        <v>0.2</v>
      </c>
      <c r="L98">
        <f>IF(_xlfn.XLOOKUP(D98,products!$A$1:$A$1001,products!$E$1:$E$1001,0)=0,"",_xlfn.XLOOKUP(D98,products!$A$1:$A$1001,products!$E$1:$E$1001,0))</f>
        <v>2.9849999999999999</v>
      </c>
      <c r="M98">
        <f t="shared" si="3"/>
        <v>5.97</v>
      </c>
      <c r="N98" t="str">
        <f t="shared" si="4"/>
        <v>Arabica</v>
      </c>
      <c r="O98" t="str">
        <f t="shared" si="5"/>
        <v>Dark</v>
      </c>
      <c r="P98" t="str">
        <f>IF(_xlfn.XLOOKUP(C98,customers!$A$1:$A$1001,customers!$I$1:$I$1001,0)=0,"",_xlfn.XLOOKUP(C98,customers!$A$1:$A$1001,customers!$I$1:$I$1001,0))</f>
        <v>No</v>
      </c>
    </row>
    <row r="99" spans="1:16" x14ac:dyDescent="0.2">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IF(_xlfn.XLOOKUP(C99,customers!$A$1:$A$1001,customers!$G$1:$G$1001,0)=0,"",_xlfn.XLOOKUP(C99,customers!$A$1:$A$1001,customers!$G$1:$G$1001,0))</f>
        <v>United States</v>
      </c>
      <c r="I99" t="str">
        <f>IF(_xlfn.XLOOKUP(D99,products!$A$1:$A$1001,products!$B$1:$B$1001,0)=0,"",_xlfn.XLOOKUP(D99,products!$A$1:$A$1001,products!$B$1:$B$1001,0))</f>
        <v>Ara</v>
      </c>
      <c r="J99" t="str">
        <f>IF(_xlfn.XLOOKUP(D99,products!$A$1:$A$1001,products!$C$1:$C$1001,0)=0,"",_xlfn.XLOOKUP(D99,products!$A$1:$A$1001,products!$C$1:$C$1001,0))</f>
        <v>M</v>
      </c>
      <c r="K99" s="1">
        <f>IF(_xlfn.XLOOKUP(D99,products!$A$1:$A$1001,products!$D$1:$D$1001,0)=0,"",_xlfn.XLOOKUP(D99,products!$A$1:$A$1001,products!$D$1:$D$1001,0))</f>
        <v>0.5</v>
      </c>
      <c r="L99">
        <f>IF(_xlfn.XLOOKUP(D99,products!$A$1:$A$1001,products!$E$1:$E$1001,0)=0,"",_xlfn.XLOOKUP(D99,products!$A$1:$A$1001,products!$E$1:$E$1001,0))</f>
        <v>6.75</v>
      </c>
      <c r="M99">
        <f t="shared" si="3"/>
        <v>13.5</v>
      </c>
      <c r="N99" t="str">
        <f t="shared" si="4"/>
        <v>Arabica</v>
      </c>
      <c r="O99" t="str">
        <f t="shared" si="5"/>
        <v>Medium</v>
      </c>
      <c r="P99" t="str">
        <f>IF(_xlfn.XLOOKUP(C99,customers!$A$1:$A$1001,customers!$I$1:$I$1001,0)=0,"",_xlfn.XLOOKUP(C99,customers!$A$1:$A$1001,customers!$I$1:$I$1001,0))</f>
        <v>No</v>
      </c>
    </row>
    <row r="100" spans="1:16" x14ac:dyDescent="0.2">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IF(_xlfn.XLOOKUP(C100,customers!$A$1:$A$1001,customers!$G$1:$G$1001,0)=0,"",_xlfn.XLOOKUP(C100,customers!$A$1:$A$1001,customers!$G$1:$G$1001,0))</f>
        <v>Ireland</v>
      </c>
      <c r="I100" t="str">
        <f>IF(_xlfn.XLOOKUP(D100,products!$A$1:$A$1001,products!$B$1:$B$1001,0)=0,"",_xlfn.XLOOKUP(D100,products!$A$1:$A$1001,products!$B$1:$B$1001,0))</f>
        <v>Ara</v>
      </c>
      <c r="J100" t="str">
        <f>IF(_xlfn.XLOOKUP(D100,products!$A$1:$A$1001,products!$C$1:$C$1001,0)=0,"",_xlfn.XLOOKUP(D100,products!$A$1:$A$1001,products!$C$1:$C$1001,0))</f>
        <v>D</v>
      </c>
      <c r="K100" s="1">
        <f>IF(_xlfn.XLOOKUP(D100,products!$A$1:$A$1001,products!$D$1:$D$1001,0)=0,"",_xlfn.XLOOKUP(D100,products!$A$1:$A$1001,products!$D$1:$D$1001,0))</f>
        <v>0.2</v>
      </c>
      <c r="L100">
        <f>IF(_xlfn.XLOOKUP(D100,products!$A$1:$A$1001,products!$E$1:$E$1001,0)=0,"",_xlfn.XLOOKUP(D100,products!$A$1:$A$1001,products!$E$1:$E$1001,0))</f>
        <v>2.9849999999999999</v>
      </c>
      <c r="M100">
        <f t="shared" si="3"/>
        <v>2.9849999999999999</v>
      </c>
      <c r="N100" t="str">
        <f t="shared" si="4"/>
        <v>Arabica</v>
      </c>
      <c r="O100" t="str">
        <f t="shared" si="5"/>
        <v>Dark</v>
      </c>
      <c r="P100" t="str">
        <f>IF(_xlfn.XLOOKUP(C100,customers!$A$1:$A$1001,customers!$I$1:$I$1001,0)=0,"",_xlfn.XLOOKUP(C100,customers!$A$1:$A$1001,customers!$I$1:$I$1001,0))</f>
        <v>No</v>
      </c>
    </row>
    <row r="101" spans="1:16" x14ac:dyDescent="0.2">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IF(_xlfn.XLOOKUP(C101,customers!$A$1:$A$1001,customers!$G$1:$G$1001,0)=0,"",_xlfn.XLOOKUP(C101,customers!$A$1:$A$1001,customers!$G$1:$G$1001,0))</f>
        <v>United States</v>
      </c>
      <c r="I101" t="str">
        <f>IF(_xlfn.XLOOKUP(D101,products!$A$1:$A$1001,products!$B$1:$B$1001,0)=0,"",_xlfn.XLOOKUP(D101,products!$A$1:$A$1001,products!$B$1:$B$1001,0))</f>
        <v>Lib</v>
      </c>
      <c r="J101" t="str">
        <f>IF(_xlfn.XLOOKUP(D101,products!$A$1:$A$1001,products!$C$1:$C$1001,0)=0,"",_xlfn.XLOOKUP(D101,products!$A$1:$A$1001,products!$C$1:$C$1001,0))</f>
        <v>M</v>
      </c>
      <c r="K101" s="1">
        <f>IF(_xlfn.XLOOKUP(D101,products!$A$1:$A$1001,products!$D$1:$D$1001,0)=0,"",_xlfn.XLOOKUP(D101,products!$A$1:$A$1001,products!$D$1:$D$1001,0))</f>
        <v>0.2</v>
      </c>
      <c r="L101">
        <f>IF(_xlfn.XLOOKUP(D101,products!$A$1:$A$1001,products!$E$1:$E$1001,0)=0,"",_xlfn.XLOOKUP(D101,products!$A$1:$A$1001,products!$E$1:$E$1001,0))</f>
        <v>4.3650000000000002</v>
      </c>
      <c r="M101">
        <f t="shared" si="3"/>
        <v>13.095000000000001</v>
      </c>
      <c r="N101" t="str">
        <f t="shared" si="4"/>
        <v>Liberica</v>
      </c>
      <c r="O101" t="str">
        <f t="shared" si="5"/>
        <v>Medium</v>
      </c>
      <c r="P101" t="str">
        <f>IF(_xlfn.XLOOKUP(C101,customers!$A$1:$A$1001,customers!$I$1:$I$1001,0)=0,"",_xlfn.XLOOKUP(C101,customers!$A$1:$A$1001,customers!$I$1:$I$1001,0))</f>
        <v>Yes</v>
      </c>
    </row>
    <row r="102" spans="1:16" x14ac:dyDescent="0.2">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IF(_xlfn.XLOOKUP(C102,customers!$A$1:$A$1001,customers!$G$1:$G$1001,0)=0,"",_xlfn.XLOOKUP(C102,customers!$A$1:$A$1001,customers!$G$1:$G$1001,0))</f>
        <v>United States</v>
      </c>
      <c r="I102" t="str">
        <f>IF(_xlfn.XLOOKUP(D102,products!$A$1:$A$1001,products!$B$1:$B$1001,0)=0,"",_xlfn.XLOOKUP(D102,products!$A$1:$A$1001,products!$B$1:$B$1001,0))</f>
        <v>Ara</v>
      </c>
      <c r="J102" t="str">
        <f>IF(_xlfn.XLOOKUP(D102,products!$A$1:$A$1001,products!$C$1:$C$1001,0)=0,"",_xlfn.XLOOKUP(D102,products!$A$1:$A$1001,products!$C$1:$C$1001,0))</f>
        <v>L</v>
      </c>
      <c r="K102" s="1">
        <f>IF(_xlfn.XLOOKUP(D102,products!$A$1:$A$1001,products!$D$1:$D$1001,0)=0,"",_xlfn.XLOOKUP(D102,products!$A$1:$A$1001,products!$D$1:$D$1001,0))</f>
        <v>0.2</v>
      </c>
      <c r="L102">
        <f>IF(_xlfn.XLOOKUP(D102,products!$A$1:$A$1001,products!$E$1:$E$1001,0)=0,"",_xlfn.XLOOKUP(D102,products!$A$1:$A$1001,products!$E$1:$E$1001,0))</f>
        <v>3.8849999999999998</v>
      </c>
      <c r="M102">
        <f t="shared" si="3"/>
        <v>7.77</v>
      </c>
      <c r="N102" t="str">
        <f t="shared" si="4"/>
        <v>Arabica</v>
      </c>
      <c r="O102" t="str">
        <f t="shared" si="5"/>
        <v>Light</v>
      </c>
      <c r="P102" t="str">
        <f>IF(_xlfn.XLOOKUP(C102,customers!$A$1:$A$1001,customers!$I$1:$I$1001,0)=0,"",_xlfn.XLOOKUP(C102,customers!$A$1:$A$1001,customers!$I$1:$I$1001,0))</f>
        <v>Yes</v>
      </c>
    </row>
    <row r="103" spans="1:16" x14ac:dyDescent="0.2">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IF(_xlfn.XLOOKUP(C103,customers!$A$1:$A$1001,customers!$G$1:$G$1001,0)=0,"",_xlfn.XLOOKUP(C103,customers!$A$1:$A$1001,customers!$G$1:$G$1001,0))</f>
        <v>Ireland</v>
      </c>
      <c r="I103" t="str">
        <f>IF(_xlfn.XLOOKUP(D103,products!$A$1:$A$1001,products!$B$1:$B$1001,0)=0,"",_xlfn.XLOOKUP(D103,products!$A$1:$A$1001,products!$B$1:$B$1001,0))</f>
        <v>Lib</v>
      </c>
      <c r="J103" t="str">
        <f>IF(_xlfn.XLOOKUP(D103,products!$A$1:$A$1001,products!$C$1:$C$1001,0)=0,"",_xlfn.XLOOKUP(D103,products!$A$1:$A$1001,products!$C$1:$C$1001,0))</f>
        <v>D</v>
      </c>
      <c r="K103" s="1">
        <f>IF(_xlfn.XLOOKUP(D103,products!$A$1:$A$1001,products!$D$1:$D$1001,0)=0,"",_xlfn.XLOOKUP(D103,products!$A$1:$A$1001,products!$D$1:$D$1001,0))</f>
        <v>2.5</v>
      </c>
      <c r="L103">
        <f>IF(_xlfn.XLOOKUP(D103,products!$A$1:$A$1001,products!$E$1:$E$1001,0)=0,"",_xlfn.XLOOKUP(D103,products!$A$1:$A$1001,products!$E$1:$E$1001,0))</f>
        <v>29.784999999999997</v>
      </c>
      <c r="M103">
        <f t="shared" si="3"/>
        <v>148.92499999999998</v>
      </c>
      <c r="N103" t="str">
        <f t="shared" si="4"/>
        <v>Liberica</v>
      </c>
      <c r="O103" t="str">
        <f t="shared" si="5"/>
        <v>Dark</v>
      </c>
      <c r="P103" t="str">
        <f>IF(_xlfn.XLOOKUP(C103,customers!$A$1:$A$1001,customers!$I$1:$I$1001,0)=0,"",_xlfn.XLOOKUP(C103,customers!$A$1:$A$1001,customers!$I$1:$I$1001,0))</f>
        <v>Yes</v>
      </c>
    </row>
    <row r="104" spans="1:16" x14ac:dyDescent="0.2">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IF(_xlfn.XLOOKUP(C104,customers!$A$1:$A$1001,customers!$G$1:$G$1001,0)=0,"",_xlfn.XLOOKUP(C104,customers!$A$1:$A$1001,customers!$G$1:$G$1001,0))</f>
        <v>Ireland</v>
      </c>
      <c r="I104" t="str">
        <f>IF(_xlfn.XLOOKUP(D104,products!$A$1:$A$1001,products!$B$1:$B$1001,0)=0,"",_xlfn.XLOOKUP(D104,products!$A$1:$A$1001,products!$B$1:$B$1001,0))</f>
        <v>Lib</v>
      </c>
      <c r="J104" t="str">
        <f>IF(_xlfn.XLOOKUP(D104,products!$A$1:$A$1001,products!$C$1:$C$1001,0)=0,"",_xlfn.XLOOKUP(D104,products!$A$1:$A$1001,products!$C$1:$C$1001,0))</f>
        <v>D</v>
      </c>
      <c r="K104" s="1">
        <f>IF(_xlfn.XLOOKUP(D104,products!$A$1:$A$1001,products!$D$1:$D$1001,0)=0,"",_xlfn.XLOOKUP(D104,products!$A$1:$A$1001,products!$D$1:$D$1001,0))</f>
        <v>1</v>
      </c>
      <c r="L104">
        <f>IF(_xlfn.XLOOKUP(D104,products!$A$1:$A$1001,products!$E$1:$E$1001,0)=0,"",_xlfn.XLOOKUP(D104,products!$A$1:$A$1001,products!$E$1:$E$1001,0))</f>
        <v>12.95</v>
      </c>
      <c r="M104">
        <f t="shared" si="3"/>
        <v>38.849999999999994</v>
      </c>
      <c r="N104" t="str">
        <f t="shared" si="4"/>
        <v>Liberica</v>
      </c>
      <c r="O104" t="str">
        <f t="shared" si="5"/>
        <v>Dark</v>
      </c>
      <c r="P104" t="str">
        <f>IF(_xlfn.XLOOKUP(C104,customers!$A$1:$A$1001,customers!$I$1:$I$1001,0)=0,"",_xlfn.XLOOKUP(C104,customers!$A$1:$A$1001,customers!$I$1:$I$1001,0))</f>
        <v>Yes</v>
      </c>
    </row>
    <row r="105" spans="1:16" x14ac:dyDescent="0.2">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IF(_xlfn.XLOOKUP(C105,customers!$A$1:$A$1001,customers!$G$1:$G$1001,0)=0,"",_xlfn.XLOOKUP(C105,customers!$A$1:$A$1001,customers!$G$1:$G$1001,0))</f>
        <v>United States</v>
      </c>
      <c r="I105" t="str">
        <f>IF(_xlfn.XLOOKUP(D105,products!$A$1:$A$1001,products!$B$1:$B$1001,0)=0,"",_xlfn.XLOOKUP(D105,products!$A$1:$A$1001,products!$B$1:$B$1001,0))</f>
        <v>Rob</v>
      </c>
      <c r="J105" t="str">
        <f>IF(_xlfn.XLOOKUP(D105,products!$A$1:$A$1001,products!$C$1:$C$1001,0)=0,"",_xlfn.XLOOKUP(D105,products!$A$1:$A$1001,products!$C$1:$C$1001,0))</f>
        <v>M</v>
      </c>
      <c r="K105" s="1">
        <f>IF(_xlfn.XLOOKUP(D105,products!$A$1:$A$1001,products!$D$1:$D$1001,0)=0,"",_xlfn.XLOOKUP(D105,products!$A$1:$A$1001,products!$D$1:$D$1001,0))</f>
        <v>0.2</v>
      </c>
      <c r="L105">
        <f>IF(_xlfn.XLOOKUP(D105,products!$A$1:$A$1001,products!$E$1:$E$1001,0)=0,"",_xlfn.XLOOKUP(D105,products!$A$1:$A$1001,products!$E$1:$E$1001,0))</f>
        <v>2.9849999999999999</v>
      </c>
      <c r="M105">
        <f t="shared" si="3"/>
        <v>11.94</v>
      </c>
      <c r="N105" t="str">
        <f t="shared" si="4"/>
        <v>Robusta</v>
      </c>
      <c r="O105" t="str">
        <f t="shared" si="5"/>
        <v>Medium</v>
      </c>
      <c r="P105" t="str">
        <f>IF(_xlfn.XLOOKUP(C105,customers!$A$1:$A$1001,customers!$I$1:$I$1001,0)=0,"",_xlfn.XLOOKUP(C105,customers!$A$1:$A$1001,customers!$I$1:$I$1001,0))</f>
        <v>No</v>
      </c>
    </row>
    <row r="106" spans="1:16" x14ac:dyDescent="0.2">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IF(_xlfn.XLOOKUP(C106,customers!$A$1:$A$1001,customers!$G$1:$G$1001,0)=0,"",_xlfn.XLOOKUP(C106,customers!$A$1:$A$1001,customers!$G$1:$G$1001,0))</f>
        <v>United States</v>
      </c>
      <c r="I106" t="str">
        <f>IF(_xlfn.XLOOKUP(D106,products!$A$1:$A$1001,products!$B$1:$B$1001,0)=0,"",_xlfn.XLOOKUP(D106,products!$A$1:$A$1001,products!$B$1:$B$1001,0))</f>
        <v>Lib</v>
      </c>
      <c r="J106" t="str">
        <f>IF(_xlfn.XLOOKUP(D106,products!$A$1:$A$1001,products!$C$1:$C$1001,0)=0,"",_xlfn.XLOOKUP(D106,products!$A$1:$A$1001,products!$C$1:$C$1001,0))</f>
        <v>M</v>
      </c>
      <c r="K106" s="1">
        <f>IF(_xlfn.XLOOKUP(D106,products!$A$1:$A$1001,products!$D$1:$D$1001,0)=0,"",_xlfn.XLOOKUP(D106,products!$A$1:$A$1001,products!$D$1:$D$1001,0))</f>
        <v>1</v>
      </c>
      <c r="L106">
        <f>IF(_xlfn.XLOOKUP(D106,products!$A$1:$A$1001,products!$E$1:$E$1001,0)=0,"",_xlfn.XLOOKUP(D106,products!$A$1:$A$1001,products!$E$1:$E$1001,0))</f>
        <v>14.55</v>
      </c>
      <c r="M106">
        <f t="shared" si="3"/>
        <v>87.300000000000011</v>
      </c>
      <c r="N106" t="str">
        <f t="shared" si="4"/>
        <v>Liberica</v>
      </c>
      <c r="O106" t="str">
        <f t="shared" si="5"/>
        <v>Medium</v>
      </c>
      <c r="P106" t="str">
        <f>IF(_xlfn.XLOOKUP(C106,customers!$A$1:$A$1001,customers!$I$1:$I$1001,0)=0,"",_xlfn.XLOOKUP(C106,customers!$A$1:$A$1001,customers!$I$1:$I$1001,0))</f>
        <v>No</v>
      </c>
    </row>
    <row r="107" spans="1:16" x14ac:dyDescent="0.2">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IF(_xlfn.XLOOKUP(C107,customers!$A$1:$A$1001,customers!$G$1:$G$1001,0)=0,"",_xlfn.XLOOKUP(C107,customers!$A$1:$A$1001,customers!$G$1:$G$1001,0))</f>
        <v>United States</v>
      </c>
      <c r="I107" t="str">
        <f>IF(_xlfn.XLOOKUP(D107,products!$A$1:$A$1001,products!$B$1:$B$1001,0)=0,"",_xlfn.XLOOKUP(D107,products!$A$1:$A$1001,products!$B$1:$B$1001,0))</f>
        <v>Ara</v>
      </c>
      <c r="J107" t="str">
        <f>IF(_xlfn.XLOOKUP(D107,products!$A$1:$A$1001,products!$C$1:$C$1001,0)=0,"",_xlfn.XLOOKUP(D107,products!$A$1:$A$1001,products!$C$1:$C$1001,0))</f>
        <v>M</v>
      </c>
      <c r="K107" s="1">
        <f>IF(_xlfn.XLOOKUP(D107,products!$A$1:$A$1001,products!$D$1:$D$1001,0)=0,"",_xlfn.XLOOKUP(D107,products!$A$1:$A$1001,products!$D$1:$D$1001,0))</f>
        <v>0.5</v>
      </c>
      <c r="L107">
        <f>IF(_xlfn.XLOOKUP(D107,products!$A$1:$A$1001,products!$E$1:$E$1001,0)=0,"",_xlfn.XLOOKUP(D107,products!$A$1:$A$1001,products!$E$1:$E$1001,0))</f>
        <v>6.75</v>
      </c>
      <c r="M107">
        <f t="shared" si="3"/>
        <v>40.5</v>
      </c>
      <c r="N107" t="str">
        <f t="shared" si="4"/>
        <v>Arabica</v>
      </c>
      <c r="O107" t="str">
        <f t="shared" si="5"/>
        <v>Medium</v>
      </c>
      <c r="P107" t="str">
        <f>IF(_xlfn.XLOOKUP(C107,customers!$A$1:$A$1001,customers!$I$1:$I$1001,0)=0,"",_xlfn.XLOOKUP(C107,customers!$A$1:$A$1001,customers!$I$1:$I$1001,0))</f>
        <v>Yes</v>
      </c>
    </row>
    <row r="108" spans="1:16" x14ac:dyDescent="0.2">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IF(_xlfn.XLOOKUP(C108,customers!$A$1:$A$1001,customers!$G$1:$G$1001,0)=0,"",_xlfn.XLOOKUP(C108,customers!$A$1:$A$1001,customers!$G$1:$G$1001,0))</f>
        <v>United States</v>
      </c>
      <c r="I108" t="str">
        <f>IF(_xlfn.XLOOKUP(D108,products!$A$1:$A$1001,products!$B$1:$B$1001,0)=0,"",_xlfn.XLOOKUP(D108,products!$A$1:$A$1001,products!$B$1:$B$1001,0))</f>
        <v>Exc</v>
      </c>
      <c r="J108" t="str">
        <f>IF(_xlfn.XLOOKUP(D108,products!$A$1:$A$1001,products!$C$1:$C$1001,0)=0,"",_xlfn.XLOOKUP(D108,products!$A$1:$A$1001,products!$C$1:$C$1001,0))</f>
        <v>D</v>
      </c>
      <c r="K108" s="1">
        <f>IF(_xlfn.XLOOKUP(D108,products!$A$1:$A$1001,products!$D$1:$D$1001,0)=0,"",_xlfn.XLOOKUP(D108,products!$A$1:$A$1001,products!$D$1:$D$1001,0))</f>
        <v>1</v>
      </c>
      <c r="L108">
        <f>IF(_xlfn.XLOOKUP(D108,products!$A$1:$A$1001,products!$E$1:$E$1001,0)=0,"",_xlfn.XLOOKUP(D108,products!$A$1:$A$1001,products!$E$1:$E$1001,0))</f>
        <v>12.15</v>
      </c>
      <c r="M108">
        <f t="shared" si="3"/>
        <v>24.3</v>
      </c>
      <c r="N108" t="str">
        <f t="shared" si="4"/>
        <v>Excelsa</v>
      </c>
      <c r="O108" t="str">
        <f t="shared" si="5"/>
        <v>Dark</v>
      </c>
      <c r="P108" t="str">
        <f>IF(_xlfn.XLOOKUP(C108,customers!$A$1:$A$1001,customers!$I$1:$I$1001,0)=0,"",_xlfn.XLOOKUP(C108,customers!$A$1:$A$1001,customers!$I$1:$I$1001,0))</f>
        <v>No</v>
      </c>
    </row>
    <row r="109" spans="1:16" x14ac:dyDescent="0.2">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IF(_xlfn.XLOOKUP(C109,customers!$A$1:$A$1001,customers!$G$1:$G$1001,0)=0,"",_xlfn.XLOOKUP(C109,customers!$A$1:$A$1001,customers!$G$1:$G$1001,0))</f>
        <v>United States</v>
      </c>
      <c r="I109" t="str">
        <f>IF(_xlfn.XLOOKUP(D109,products!$A$1:$A$1001,products!$B$1:$B$1001,0)=0,"",_xlfn.XLOOKUP(D109,products!$A$1:$A$1001,products!$B$1:$B$1001,0))</f>
        <v>Rob</v>
      </c>
      <c r="J109" t="str">
        <f>IF(_xlfn.XLOOKUP(D109,products!$A$1:$A$1001,products!$C$1:$C$1001,0)=0,"",_xlfn.XLOOKUP(D109,products!$A$1:$A$1001,products!$C$1:$C$1001,0))</f>
        <v>M</v>
      </c>
      <c r="K109" s="1">
        <f>IF(_xlfn.XLOOKUP(D109,products!$A$1:$A$1001,products!$D$1:$D$1001,0)=0,"",_xlfn.XLOOKUP(D109,products!$A$1:$A$1001,products!$D$1:$D$1001,0))</f>
        <v>0.5</v>
      </c>
      <c r="L109">
        <f>IF(_xlfn.XLOOKUP(D109,products!$A$1:$A$1001,products!$E$1:$E$1001,0)=0,"",_xlfn.XLOOKUP(D109,products!$A$1:$A$1001,products!$E$1:$E$1001,0))</f>
        <v>5.97</v>
      </c>
      <c r="M109">
        <f t="shared" si="3"/>
        <v>17.91</v>
      </c>
      <c r="N109" t="str">
        <f t="shared" si="4"/>
        <v>Robusta</v>
      </c>
      <c r="O109" t="str">
        <f t="shared" si="5"/>
        <v>Medium</v>
      </c>
      <c r="P109" t="str">
        <f>IF(_xlfn.XLOOKUP(C109,customers!$A$1:$A$1001,customers!$I$1:$I$1001,0)=0,"",_xlfn.XLOOKUP(C109,customers!$A$1:$A$1001,customers!$I$1:$I$1001,0))</f>
        <v>Yes</v>
      </c>
    </row>
    <row r="110" spans="1:16" x14ac:dyDescent="0.2">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IF(_xlfn.XLOOKUP(C110,customers!$A$1:$A$1001,customers!$G$1:$G$1001,0)=0,"",_xlfn.XLOOKUP(C110,customers!$A$1:$A$1001,customers!$G$1:$G$1001,0))</f>
        <v>United States</v>
      </c>
      <c r="I110" t="str">
        <f>IF(_xlfn.XLOOKUP(D110,products!$A$1:$A$1001,products!$B$1:$B$1001,0)=0,"",_xlfn.XLOOKUP(D110,products!$A$1:$A$1001,products!$B$1:$B$1001,0))</f>
        <v>Ara</v>
      </c>
      <c r="J110" t="str">
        <f>IF(_xlfn.XLOOKUP(D110,products!$A$1:$A$1001,products!$C$1:$C$1001,0)=0,"",_xlfn.XLOOKUP(D110,products!$A$1:$A$1001,products!$C$1:$C$1001,0))</f>
        <v>M</v>
      </c>
      <c r="K110" s="1">
        <f>IF(_xlfn.XLOOKUP(D110,products!$A$1:$A$1001,products!$D$1:$D$1001,0)=0,"",_xlfn.XLOOKUP(D110,products!$A$1:$A$1001,products!$D$1:$D$1001,0))</f>
        <v>0.5</v>
      </c>
      <c r="L110">
        <f>IF(_xlfn.XLOOKUP(D110,products!$A$1:$A$1001,products!$E$1:$E$1001,0)=0,"",_xlfn.XLOOKUP(D110,products!$A$1:$A$1001,products!$E$1:$E$1001,0))</f>
        <v>6.75</v>
      </c>
      <c r="M110">
        <f t="shared" si="3"/>
        <v>27</v>
      </c>
      <c r="N110" t="str">
        <f t="shared" si="4"/>
        <v>Arabica</v>
      </c>
      <c r="O110" t="str">
        <f t="shared" si="5"/>
        <v>Medium</v>
      </c>
      <c r="P110" t="str">
        <f>IF(_xlfn.XLOOKUP(C110,customers!$A$1:$A$1001,customers!$I$1:$I$1001,0)=0,"",_xlfn.XLOOKUP(C110,customers!$A$1:$A$1001,customers!$I$1:$I$1001,0))</f>
        <v>No</v>
      </c>
    </row>
    <row r="111" spans="1:16" x14ac:dyDescent="0.2">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IF(_xlfn.XLOOKUP(C111,customers!$A$1:$A$1001,customers!$G$1:$G$1001,0)=0,"",_xlfn.XLOOKUP(C111,customers!$A$1:$A$1001,customers!$G$1:$G$1001,0))</f>
        <v>United States</v>
      </c>
      <c r="I111" t="str">
        <f>IF(_xlfn.XLOOKUP(D111,products!$A$1:$A$1001,products!$B$1:$B$1001,0)=0,"",_xlfn.XLOOKUP(D111,products!$A$1:$A$1001,products!$B$1:$B$1001,0))</f>
        <v>Lib</v>
      </c>
      <c r="J111" t="str">
        <f>IF(_xlfn.XLOOKUP(D111,products!$A$1:$A$1001,products!$C$1:$C$1001,0)=0,"",_xlfn.XLOOKUP(D111,products!$A$1:$A$1001,products!$C$1:$C$1001,0))</f>
        <v>D</v>
      </c>
      <c r="K111" s="1">
        <f>IF(_xlfn.XLOOKUP(D111,products!$A$1:$A$1001,products!$D$1:$D$1001,0)=0,"",_xlfn.XLOOKUP(D111,products!$A$1:$A$1001,products!$D$1:$D$1001,0))</f>
        <v>0.5</v>
      </c>
      <c r="L111">
        <f>IF(_xlfn.XLOOKUP(D111,products!$A$1:$A$1001,products!$E$1:$E$1001,0)=0,"",_xlfn.XLOOKUP(D111,products!$A$1:$A$1001,products!$E$1:$E$1001,0))</f>
        <v>7.77</v>
      </c>
      <c r="M111">
        <f t="shared" si="3"/>
        <v>7.77</v>
      </c>
      <c r="N111" t="str">
        <f t="shared" si="4"/>
        <v>Liberica</v>
      </c>
      <c r="O111" t="str">
        <f t="shared" si="5"/>
        <v>Dark</v>
      </c>
      <c r="P111" t="str">
        <f>IF(_xlfn.XLOOKUP(C111,customers!$A$1:$A$1001,customers!$I$1:$I$1001,0)=0,"",_xlfn.XLOOKUP(C111,customers!$A$1:$A$1001,customers!$I$1:$I$1001,0))</f>
        <v>Yes</v>
      </c>
    </row>
    <row r="112" spans="1:16" x14ac:dyDescent="0.2">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IF(_xlfn.XLOOKUP(C112,customers!$A$1:$A$1001,customers!$G$1:$G$1001,0)=0,"",_xlfn.XLOOKUP(C112,customers!$A$1:$A$1001,customers!$G$1:$G$1001,0))</f>
        <v>United States</v>
      </c>
      <c r="I112" t="str">
        <f>IF(_xlfn.XLOOKUP(D112,products!$A$1:$A$1001,products!$B$1:$B$1001,0)=0,"",_xlfn.XLOOKUP(D112,products!$A$1:$A$1001,products!$B$1:$B$1001,0))</f>
        <v>Exc</v>
      </c>
      <c r="J112" t="str">
        <f>IF(_xlfn.XLOOKUP(D112,products!$A$1:$A$1001,products!$C$1:$C$1001,0)=0,"",_xlfn.XLOOKUP(D112,products!$A$1:$A$1001,products!$C$1:$C$1001,0))</f>
        <v>L</v>
      </c>
      <c r="K112" s="1">
        <f>IF(_xlfn.XLOOKUP(D112,products!$A$1:$A$1001,products!$D$1:$D$1001,0)=0,"",_xlfn.XLOOKUP(D112,products!$A$1:$A$1001,products!$D$1:$D$1001,0))</f>
        <v>0.2</v>
      </c>
      <c r="L112">
        <f>IF(_xlfn.XLOOKUP(D112,products!$A$1:$A$1001,products!$E$1:$E$1001,0)=0,"",_xlfn.XLOOKUP(D112,products!$A$1:$A$1001,products!$E$1:$E$1001,0))</f>
        <v>4.4550000000000001</v>
      </c>
      <c r="M112">
        <f t="shared" si="3"/>
        <v>13.365</v>
      </c>
      <c r="N112" t="str">
        <f t="shared" si="4"/>
        <v>Excelsa</v>
      </c>
      <c r="O112" t="str">
        <f t="shared" si="5"/>
        <v>Light</v>
      </c>
      <c r="P112" t="str">
        <f>IF(_xlfn.XLOOKUP(C112,customers!$A$1:$A$1001,customers!$I$1:$I$1001,0)=0,"",_xlfn.XLOOKUP(C112,customers!$A$1:$A$1001,customers!$I$1:$I$1001,0))</f>
        <v>Yes</v>
      </c>
    </row>
    <row r="113" spans="1:16" x14ac:dyDescent="0.2">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IF(_xlfn.XLOOKUP(C113,customers!$A$1:$A$1001,customers!$G$1:$G$1001,0)=0,"",_xlfn.XLOOKUP(C113,customers!$A$1:$A$1001,customers!$G$1:$G$1001,0))</f>
        <v>United States</v>
      </c>
      <c r="I113" t="str">
        <f>IF(_xlfn.XLOOKUP(D113,products!$A$1:$A$1001,products!$B$1:$B$1001,0)=0,"",_xlfn.XLOOKUP(D113,products!$A$1:$A$1001,products!$B$1:$B$1001,0))</f>
        <v>Rob</v>
      </c>
      <c r="J113" t="str">
        <f>IF(_xlfn.XLOOKUP(D113,products!$A$1:$A$1001,products!$C$1:$C$1001,0)=0,"",_xlfn.XLOOKUP(D113,products!$A$1:$A$1001,products!$C$1:$C$1001,0))</f>
        <v>D</v>
      </c>
      <c r="K113" s="1">
        <f>IF(_xlfn.XLOOKUP(D113,products!$A$1:$A$1001,products!$D$1:$D$1001,0)=0,"",_xlfn.XLOOKUP(D113,products!$A$1:$A$1001,products!$D$1:$D$1001,0))</f>
        <v>0.5</v>
      </c>
      <c r="L113">
        <f>IF(_xlfn.XLOOKUP(D113,products!$A$1:$A$1001,products!$E$1:$E$1001,0)=0,"",_xlfn.XLOOKUP(D113,products!$A$1:$A$1001,products!$E$1:$E$1001,0))</f>
        <v>5.3699999999999992</v>
      </c>
      <c r="M113">
        <f t="shared" si="3"/>
        <v>26.849999999999994</v>
      </c>
      <c r="N113" t="str">
        <f t="shared" si="4"/>
        <v>Robusta</v>
      </c>
      <c r="O113" t="str">
        <f t="shared" si="5"/>
        <v>Dark</v>
      </c>
      <c r="P113" t="str">
        <f>IF(_xlfn.XLOOKUP(C113,customers!$A$1:$A$1001,customers!$I$1:$I$1001,0)=0,"",_xlfn.XLOOKUP(C113,customers!$A$1:$A$1001,customers!$I$1:$I$1001,0))</f>
        <v>No</v>
      </c>
    </row>
    <row r="114" spans="1:16" x14ac:dyDescent="0.2">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IF(_xlfn.XLOOKUP(C114,customers!$A$1:$A$1001,customers!$G$1:$G$1001,0)=0,"",_xlfn.XLOOKUP(C114,customers!$A$1:$A$1001,customers!$G$1:$G$1001,0))</f>
        <v>United States</v>
      </c>
      <c r="I114" t="str">
        <f>IF(_xlfn.XLOOKUP(D114,products!$A$1:$A$1001,products!$B$1:$B$1001,0)=0,"",_xlfn.XLOOKUP(D114,products!$A$1:$A$1001,products!$B$1:$B$1001,0))</f>
        <v>Ara</v>
      </c>
      <c r="J114" t="str">
        <f>IF(_xlfn.XLOOKUP(D114,products!$A$1:$A$1001,products!$C$1:$C$1001,0)=0,"",_xlfn.XLOOKUP(D114,products!$A$1:$A$1001,products!$C$1:$C$1001,0))</f>
        <v>M</v>
      </c>
      <c r="K114" s="1">
        <f>IF(_xlfn.XLOOKUP(D114,products!$A$1:$A$1001,products!$D$1:$D$1001,0)=0,"",_xlfn.XLOOKUP(D114,products!$A$1:$A$1001,products!$D$1:$D$1001,0))</f>
        <v>1</v>
      </c>
      <c r="L114">
        <f>IF(_xlfn.XLOOKUP(D114,products!$A$1:$A$1001,products!$E$1:$E$1001,0)=0,"",_xlfn.XLOOKUP(D114,products!$A$1:$A$1001,products!$E$1:$E$1001,0))</f>
        <v>11.25</v>
      </c>
      <c r="M114">
        <f t="shared" si="3"/>
        <v>11.25</v>
      </c>
      <c r="N114" t="str">
        <f t="shared" si="4"/>
        <v>Arabica</v>
      </c>
      <c r="O114" t="str">
        <f t="shared" si="5"/>
        <v>Medium</v>
      </c>
      <c r="P114" t="str">
        <f>IF(_xlfn.XLOOKUP(C114,customers!$A$1:$A$1001,customers!$I$1:$I$1001,0)=0,"",_xlfn.XLOOKUP(C114,customers!$A$1:$A$1001,customers!$I$1:$I$1001,0))</f>
        <v>No</v>
      </c>
    </row>
    <row r="115" spans="1:16" x14ac:dyDescent="0.2">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IF(_xlfn.XLOOKUP(C115,customers!$A$1:$A$1001,customers!$G$1:$G$1001,0)=0,"",_xlfn.XLOOKUP(C115,customers!$A$1:$A$1001,customers!$G$1:$G$1001,0))</f>
        <v>Ireland</v>
      </c>
      <c r="I115" t="str">
        <f>IF(_xlfn.XLOOKUP(D115,products!$A$1:$A$1001,products!$B$1:$B$1001,0)=0,"",_xlfn.XLOOKUP(D115,products!$A$1:$A$1001,products!$B$1:$B$1001,0))</f>
        <v>Lib</v>
      </c>
      <c r="J115" t="str">
        <f>IF(_xlfn.XLOOKUP(D115,products!$A$1:$A$1001,products!$C$1:$C$1001,0)=0,"",_xlfn.XLOOKUP(D115,products!$A$1:$A$1001,products!$C$1:$C$1001,0))</f>
        <v>M</v>
      </c>
      <c r="K115" s="1">
        <f>IF(_xlfn.XLOOKUP(D115,products!$A$1:$A$1001,products!$D$1:$D$1001,0)=0,"",_xlfn.XLOOKUP(D115,products!$A$1:$A$1001,products!$D$1:$D$1001,0))</f>
        <v>1</v>
      </c>
      <c r="L115">
        <f>IF(_xlfn.XLOOKUP(D115,products!$A$1:$A$1001,products!$E$1:$E$1001,0)=0,"",_xlfn.XLOOKUP(D115,products!$A$1:$A$1001,products!$E$1:$E$1001,0))</f>
        <v>14.55</v>
      </c>
      <c r="M115">
        <f t="shared" si="3"/>
        <v>14.55</v>
      </c>
      <c r="N115" t="str">
        <f t="shared" si="4"/>
        <v>Liberica</v>
      </c>
      <c r="O115" t="str">
        <f t="shared" si="5"/>
        <v>Medium</v>
      </c>
      <c r="P115" t="str">
        <f>IF(_xlfn.XLOOKUP(C115,customers!$A$1:$A$1001,customers!$I$1:$I$1001,0)=0,"",_xlfn.XLOOKUP(C115,customers!$A$1:$A$1001,customers!$I$1:$I$1001,0))</f>
        <v>No</v>
      </c>
    </row>
    <row r="116" spans="1:16" x14ac:dyDescent="0.2">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IF(_xlfn.XLOOKUP(C116,customers!$A$1:$A$1001,customers!$G$1:$G$1001,0)=0,"",_xlfn.XLOOKUP(C116,customers!$A$1:$A$1001,customers!$G$1:$G$1001,0))</f>
        <v>United States</v>
      </c>
      <c r="I116" t="str">
        <f>IF(_xlfn.XLOOKUP(D116,products!$A$1:$A$1001,products!$B$1:$B$1001,0)=0,"",_xlfn.XLOOKUP(D116,products!$A$1:$A$1001,products!$B$1:$B$1001,0))</f>
        <v>Rob</v>
      </c>
      <c r="J116" t="str">
        <f>IF(_xlfn.XLOOKUP(D116,products!$A$1:$A$1001,products!$C$1:$C$1001,0)=0,"",_xlfn.XLOOKUP(D116,products!$A$1:$A$1001,products!$C$1:$C$1001,0))</f>
        <v>L</v>
      </c>
      <c r="K116" s="1">
        <f>IF(_xlfn.XLOOKUP(D116,products!$A$1:$A$1001,products!$D$1:$D$1001,0)=0,"",_xlfn.XLOOKUP(D116,products!$A$1:$A$1001,products!$D$1:$D$1001,0))</f>
        <v>0.2</v>
      </c>
      <c r="L116">
        <f>IF(_xlfn.XLOOKUP(D116,products!$A$1:$A$1001,products!$E$1:$E$1001,0)=0,"",_xlfn.XLOOKUP(D116,products!$A$1:$A$1001,products!$E$1:$E$1001,0))</f>
        <v>3.5849999999999995</v>
      </c>
      <c r="M116">
        <f t="shared" si="3"/>
        <v>14.339999999999998</v>
      </c>
      <c r="N116" t="str">
        <f t="shared" si="4"/>
        <v>Robusta</v>
      </c>
      <c r="O116" t="str">
        <f t="shared" si="5"/>
        <v>Light</v>
      </c>
      <c r="P116" t="str">
        <f>IF(_xlfn.XLOOKUP(C116,customers!$A$1:$A$1001,customers!$I$1:$I$1001,0)=0,"",_xlfn.XLOOKUP(C116,customers!$A$1:$A$1001,customers!$I$1:$I$1001,0))</f>
        <v>No</v>
      </c>
    </row>
    <row r="117" spans="1:16" x14ac:dyDescent="0.2">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IF(_xlfn.XLOOKUP(C117,customers!$A$1:$A$1001,customers!$G$1:$G$1001,0)=0,"",_xlfn.XLOOKUP(C117,customers!$A$1:$A$1001,customers!$G$1:$G$1001,0))</f>
        <v>United Kingdom</v>
      </c>
      <c r="I117" t="str">
        <f>IF(_xlfn.XLOOKUP(D117,products!$A$1:$A$1001,products!$B$1:$B$1001,0)=0,"",_xlfn.XLOOKUP(D117,products!$A$1:$A$1001,products!$B$1:$B$1001,0))</f>
        <v>Lib</v>
      </c>
      <c r="J117" t="str">
        <f>IF(_xlfn.XLOOKUP(D117,products!$A$1:$A$1001,products!$C$1:$C$1001,0)=0,"",_xlfn.XLOOKUP(D117,products!$A$1:$A$1001,products!$C$1:$C$1001,0))</f>
        <v>L</v>
      </c>
      <c r="K117" s="1">
        <f>IF(_xlfn.XLOOKUP(D117,products!$A$1:$A$1001,products!$D$1:$D$1001,0)=0,"",_xlfn.XLOOKUP(D117,products!$A$1:$A$1001,products!$D$1:$D$1001,0))</f>
        <v>1</v>
      </c>
      <c r="L117">
        <f>IF(_xlfn.XLOOKUP(D117,products!$A$1:$A$1001,products!$E$1:$E$1001,0)=0,"",_xlfn.XLOOKUP(D117,products!$A$1:$A$1001,products!$E$1:$E$1001,0))</f>
        <v>15.85</v>
      </c>
      <c r="M117">
        <f t="shared" si="3"/>
        <v>15.85</v>
      </c>
      <c r="N117" t="str">
        <f t="shared" si="4"/>
        <v>Liberica</v>
      </c>
      <c r="O117" t="str">
        <f t="shared" si="5"/>
        <v>Light</v>
      </c>
      <c r="P117" t="str">
        <f>IF(_xlfn.XLOOKUP(C117,customers!$A$1:$A$1001,customers!$I$1:$I$1001,0)=0,"",_xlfn.XLOOKUP(C117,customers!$A$1:$A$1001,customers!$I$1:$I$1001,0))</f>
        <v>No</v>
      </c>
    </row>
    <row r="118" spans="1:16" x14ac:dyDescent="0.2">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IF(_xlfn.XLOOKUP(C118,customers!$A$1:$A$1001,customers!$G$1:$G$1001,0)=0,"",_xlfn.XLOOKUP(C118,customers!$A$1:$A$1001,customers!$G$1:$G$1001,0))</f>
        <v>Ireland</v>
      </c>
      <c r="I118" t="str">
        <f>IF(_xlfn.XLOOKUP(D118,products!$A$1:$A$1001,products!$B$1:$B$1001,0)=0,"",_xlfn.XLOOKUP(D118,products!$A$1:$A$1001,products!$B$1:$B$1001,0))</f>
        <v>Lib</v>
      </c>
      <c r="J118" t="str">
        <f>IF(_xlfn.XLOOKUP(D118,products!$A$1:$A$1001,products!$C$1:$C$1001,0)=0,"",_xlfn.XLOOKUP(D118,products!$A$1:$A$1001,products!$C$1:$C$1001,0))</f>
        <v>L</v>
      </c>
      <c r="K118" s="1">
        <f>IF(_xlfn.XLOOKUP(D118,products!$A$1:$A$1001,products!$D$1:$D$1001,0)=0,"",_xlfn.XLOOKUP(D118,products!$A$1:$A$1001,products!$D$1:$D$1001,0))</f>
        <v>0.2</v>
      </c>
      <c r="L118">
        <f>IF(_xlfn.XLOOKUP(D118,products!$A$1:$A$1001,products!$E$1:$E$1001,0)=0,"",_xlfn.XLOOKUP(D118,products!$A$1:$A$1001,products!$E$1:$E$1001,0))</f>
        <v>4.7549999999999999</v>
      </c>
      <c r="M118">
        <f t="shared" si="3"/>
        <v>19.02</v>
      </c>
      <c r="N118" t="str">
        <f t="shared" si="4"/>
        <v>Liberica</v>
      </c>
      <c r="O118" t="str">
        <f t="shared" si="5"/>
        <v>Light</v>
      </c>
      <c r="P118" t="str">
        <f>IF(_xlfn.XLOOKUP(C118,customers!$A$1:$A$1001,customers!$I$1:$I$1001,0)=0,"",_xlfn.XLOOKUP(C118,customers!$A$1:$A$1001,customers!$I$1:$I$1001,0))</f>
        <v>Yes</v>
      </c>
    </row>
    <row r="119" spans="1:16" x14ac:dyDescent="0.2">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IF(_xlfn.XLOOKUP(C119,customers!$A$1:$A$1001,customers!$G$1:$G$1001,0)=0,"",_xlfn.XLOOKUP(C119,customers!$A$1:$A$1001,customers!$G$1:$G$1001,0))</f>
        <v>United States</v>
      </c>
      <c r="I119" t="str">
        <f>IF(_xlfn.XLOOKUP(D119,products!$A$1:$A$1001,products!$B$1:$B$1001,0)=0,"",_xlfn.XLOOKUP(D119,products!$A$1:$A$1001,products!$B$1:$B$1001,0))</f>
        <v>Lib</v>
      </c>
      <c r="J119" t="str">
        <f>IF(_xlfn.XLOOKUP(D119,products!$A$1:$A$1001,products!$C$1:$C$1001,0)=0,"",_xlfn.XLOOKUP(D119,products!$A$1:$A$1001,products!$C$1:$C$1001,0))</f>
        <v>L</v>
      </c>
      <c r="K119" s="1">
        <f>IF(_xlfn.XLOOKUP(D119,products!$A$1:$A$1001,products!$D$1:$D$1001,0)=0,"",_xlfn.XLOOKUP(D119,products!$A$1:$A$1001,products!$D$1:$D$1001,0))</f>
        <v>0.5</v>
      </c>
      <c r="L119">
        <f>IF(_xlfn.XLOOKUP(D119,products!$A$1:$A$1001,products!$E$1:$E$1001,0)=0,"",_xlfn.XLOOKUP(D119,products!$A$1:$A$1001,products!$E$1:$E$1001,0))</f>
        <v>9.51</v>
      </c>
      <c r="M119">
        <f t="shared" si="3"/>
        <v>38.04</v>
      </c>
      <c r="N119" t="str">
        <f t="shared" si="4"/>
        <v>Liberica</v>
      </c>
      <c r="O119" t="str">
        <f t="shared" si="5"/>
        <v>Light</v>
      </c>
      <c r="P119" t="str">
        <f>IF(_xlfn.XLOOKUP(C119,customers!$A$1:$A$1001,customers!$I$1:$I$1001,0)=0,"",_xlfn.XLOOKUP(C119,customers!$A$1:$A$1001,customers!$I$1:$I$1001,0))</f>
        <v>No</v>
      </c>
    </row>
    <row r="120" spans="1:16" x14ac:dyDescent="0.2">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IF(_xlfn.XLOOKUP(C120,customers!$A$1:$A$1001,customers!$G$1:$G$1001,0)=0,"",_xlfn.XLOOKUP(C120,customers!$A$1:$A$1001,customers!$G$1:$G$1001,0))</f>
        <v>United States</v>
      </c>
      <c r="I120" t="str">
        <f>IF(_xlfn.XLOOKUP(D120,products!$A$1:$A$1001,products!$B$1:$B$1001,0)=0,"",_xlfn.XLOOKUP(D120,products!$A$1:$A$1001,products!$B$1:$B$1001,0))</f>
        <v>Exc</v>
      </c>
      <c r="J120" t="str">
        <f>IF(_xlfn.XLOOKUP(D120,products!$A$1:$A$1001,products!$C$1:$C$1001,0)=0,"",_xlfn.XLOOKUP(D120,products!$A$1:$A$1001,products!$C$1:$C$1001,0))</f>
        <v>D</v>
      </c>
      <c r="K120" s="1">
        <f>IF(_xlfn.XLOOKUP(D120,products!$A$1:$A$1001,products!$D$1:$D$1001,0)=0,"",_xlfn.XLOOKUP(D120,products!$A$1:$A$1001,products!$D$1:$D$1001,0))</f>
        <v>0.5</v>
      </c>
      <c r="L120">
        <f>IF(_xlfn.XLOOKUP(D120,products!$A$1:$A$1001,products!$E$1:$E$1001,0)=0,"",_xlfn.XLOOKUP(D120,products!$A$1:$A$1001,products!$E$1:$E$1001,0))</f>
        <v>7.29</v>
      </c>
      <c r="M120">
        <f t="shared" si="3"/>
        <v>21.87</v>
      </c>
      <c r="N120" t="str">
        <f t="shared" si="4"/>
        <v>Excelsa</v>
      </c>
      <c r="O120" t="str">
        <f t="shared" si="5"/>
        <v>Dark</v>
      </c>
      <c r="P120" t="str">
        <f>IF(_xlfn.XLOOKUP(C120,customers!$A$1:$A$1001,customers!$I$1:$I$1001,0)=0,"",_xlfn.XLOOKUP(C120,customers!$A$1:$A$1001,customers!$I$1:$I$1001,0))</f>
        <v>Yes</v>
      </c>
    </row>
    <row r="121" spans="1:16" x14ac:dyDescent="0.2">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IF(_xlfn.XLOOKUP(C121,customers!$A$1:$A$1001,customers!$G$1:$G$1001,0)=0,"",_xlfn.XLOOKUP(C121,customers!$A$1:$A$1001,customers!$G$1:$G$1001,0))</f>
        <v>United States</v>
      </c>
      <c r="I121" t="str">
        <f>IF(_xlfn.XLOOKUP(D121,products!$A$1:$A$1001,products!$B$1:$B$1001,0)=0,"",_xlfn.XLOOKUP(D121,products!$A$1:$A$1001,products!$B$1:$B$1001,0))</f>
        <v>Exc</v>
      </c>
      <c r="J121" t="str">
        <f>IF(_xlfn.XLOOKUP(D121,products!$A$1:$A$1001,products!$C$1:$C$1001,0)=0,"",_xlfn.XLOOKUP(D121,products!$A$1:$A$1001,products!$C$1:$C$1001,0))</f>
        <v>M</v>
      </c>
      <c r="K121" s="1">
        <f>IF(_xlfn.XLOOKUP(D121,products!$A$1:$A$1001,products!$D$1:$D$1001,0)=0,"",_xlfn.XLOOKUP(D121,products!$A$1:$A$1001,products!$D$1:$D$1001,0))</f>
        <v>0.2</v>
      </c>
      <c r="L121">
        <f>IF(_xlfn.XLOOKUP(D121,products!$A$1:$A$1001,products!$E$1:$E$1001,0)=0,"",_xlfn.XLOOKUP(D121,products!$A$1:$A$1001,products!$E$1:$E$1001,0))</f>
        <v>4.125</v>
      </c>
      <c r="M121">
        <f t="shared" si="3"/>
        <v>4.125</v>
      </c>
      <c r="N121" t="str">
        <f t="shared" si="4"/>
        <v>Excelsa</v>
      </c>
      <c r="O121" t="str">
        <f t="shared" si="5"/>
        <v>Medium</v>
      </c>
      <c r="P121" t="str">
        <f>IF(_xlfn.XLOOKUP(C121,customers!$A$1:$A$1001,customers!$I$1:$I$1001,0)=0,"",_xlfn.XLOOKUP(C121,customers!$A$1:$A$1001,customers!$I$1:$I$1001,0))</f>
        <v>No</v>
      </c>
    </row>
    <row r="122" spans="1:16" x14ac:dyDescent="0.2">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IF(_xlfn.XLOOKUP(C122,customers!$A$1:$A$1001,customers!$G$1:$G$1001,0)=0,"",_xlfn.XLOOKUP(C122,customers!$A$1:$A$1001,customers!$G$1:$G$1001,0))</f>
        <v>United States</v>
      </c>
      <c r="I122" t="str">
        <f>IF(_xlfn.XLOOKUP(D122,products!$A$1:$A$1001,products!$B$1:$B$1001,0)=0,"",_xlfn.XLOOKUP(D122,products!$A$1:$A$1001,products!$B$1:$B$1001,0))</f>
        <v>Ara</v>
      </c>
      <c r="J122" t="str">
        <f>IF(_xlfn.XLOOKUP(D122,products!$A$1:$A$1001,products!$C$1:$C$1001,0)=0,"",_xlfn.XLOOKUP(D122,products!$A$1:$A$1001,products!$C$1:$C$1001,0))</f>
        <v>L</v>
      </c>
      <c r="K122" s="1">
        <f>IF(_xlfn.XLOOKUP(D122,products!$A$1:$A$1001,products!$D$1:$D$1001,0)=0,"",_xlfn.XLOOKUP(D122,products!$A$1:$A$1001,products!$D$1:$D$1001,0))</f>
        <v>0.2</v>
      </c>
      <c r="L122">
        <f>IF(_xlfn.XLOOKUP(D122,products!$A$1:$A$1001,products!$E$1:$E$1001,0)=0,"",_xlfn.XLOOKUP(D122,products!$A$1:$A$1001,products!$E$1:$E$1001,0))</f>
        <v>3.8849999999999998</v>
      </c>
      <c r="M122">
        <f t="shared" si="3"/>
        <v>3.8849999999999998</v>
      </c>
      <c r="N122" t="str">
        <f t="shared" si="4"/>
        <v>Arabica</v>
      </c>
      <c r="O122" t="str">
        <f t="shared" si="5"/>
        <v>Light</v>
      </c>
      <c r="P122" t="str">
        <f>IF(_xlfn.XLOOKUP(C122,customers!$A$1:$A$1001,customers!$I$1:$I$1001,0)=0,"",_xlfn.XLOOKUP(C122,customers!$A$1:$A$1001,customers!$I$1:$I$1001,0))</f>
        <v>No</v>
      </c>
    </row>
    <row r="123" spans="1:16" x14ac:dyDescent="0.2">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IF(_xlfn.XLOOKUP(C123,customers!$A$1:$A$1001,customers!$G$1:$G$1001,0)=0,"",_xlfn.XLOOKUP(C123,customers!$A$1:$A$1001,customers!$G$1:$G$1001,0))</f>
        <v>United States</v>
      </c>
      <c r="I123" t="str">
        <f>IF(_xlfn.XLOOKUP(D123,products!$A$1:$A$1001,products!$B$1:$B$1001,0)=0,"",_xlfn.XLOOKUP(D123,products!$A$1:$A$1001,products!$B$1:$B$1001,0))</f>
        <v>Exc</v>
      </c>
      <c r="J123" t="str">
        <f>IF(_xlfn.XLOOKUP(D123,products!$A$1:$A$1001,products!$C$1:$C$1001,0)=0,"",_xlfn.XLOOKUP(D123,products!$A$1:$A$1001,products!$C$1:$C$1001,0))</f>
        <v>M</v>
      </c>
      <c r="K123" s="1">
        <f>IF(_xlfn.XLOOKUP(D123,products!$A$1:$A$1001,products!$D$1:$D$1001,0)=0,"",_xlfn.XLOOKUP(D123,products!$A$1:$A$1001,products!$D$1:$D$1001,0))</f>
        <v>1</v>
      </c>
      <c r="L123">
        <f>IF(_xlfn.XLOOKUP(D123,products!$A$1:$A$1001,products!$E$1:$E$1001,0)=0,"",_xlfn.XLOOKUP(D123,products!$A$1:$A$1001,products!$E$1:$E$1001,0))</f>
        <v>13.75</v>
      </c>
      <c r="M123">
        <f t="shared" si="3"/>
        <v>68.75</v>
      </c>
      <c r="N123" t="str">
        <f t="shared" si="4"/>
        <v>Excelsa</v>
      </c>
      <c r="O123" t="str">
        <f t="shared" si="5"/>
        <v>Medium</v>
      </c>
      <c r="P123" t="str">
        <f>IF(_xlfn.XLOOKUP(C123,customers!$A$1:$A$1001,customers!$I$1:$I$1001,0)=0,"",_xlfn.XLOOKUP(C123,customers!$A$1:$A$1001,customers!$I$1:$I$1001,0))</f>
        <v>No</v>
      </c>
    </row>
    <row r="124" spans="1:16" x14ac:dyDescent="0.2">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IF(_xlfn.XLOOKUP(C124,customers!$A$1:$A$1001,customers!$G$1:$G$1001,0)=0,"",_xlfn.XLOOKUP(C124,customers!$A$1:$A$1001,customers!$G$1:$G$1001,0))</f>
        <v>United States</v>
      </c>
      <c r="I124" t="str">
        <f>IF(_xlfn.XLOOKUP(D124,products!$A$1:$A$1001,products!$B$1:$B$1001,0)=0,"",_xlfn.XLOOKUP(D124,products!$A$1:$A$1001,products!$B$1:$B$1001,0))</f>
        <v>Ara</v>
      </c>
      <c r="J124" t="str">
        <f>IF(_xlfn.XLOOKUP(D124,products!$A$1:$A$1001,products!$C$1:$C$1001,0)=0,"",_xlfn.XLOOKUP(D124,products!$A$1:$A$1001,products!$C$1:$C$1001,0))</f>
        <v>D</v>
      </c>
      <c r="K124" s="1">
        <f>IF(_xlfn.XLOOKUP(D124,products!$A$1:$A$1001,products!$D$1:$D$1001,0)=0,"",_xlfn.XLOOKUP(D124,products!$A$1:$A$1001,products!$D$1:$D$1001,0))</f>
        <v>0.5</v>
      </c>
      <c r="L124">
        <f>IF(_xlfn.XLOOKUP(D124,products!$A$1:$A$1001,products!$E$1:$E$1001,0)=0,"",_xlfn.XLOOKUP(D124,products!$A$1:$A$1001,products!$E$1:$E$1001,0))</f>
        <v>5.97</v>
      </c>
      <c r="M124">
        <f t="shared" si="3"/>
        <v>23.88</v>
      </c>
      <c r="N124" t="str">
        <f t="shared" si="4"/>
        <v>Arabica</v>
      </c>
      <c r="O124" t="str">
        <f t="shared" si="5"/>
        <v>Dark</v>
      </c>
      <c r="P124" t="str">
        <f>IF(_xlfn.XLOOKUP(C124,customers!$A$1:$A$1001,customers!$I$1:$I$1001,0)=0,"",_xlfn.XLOOKUP(C124,customers!$A$1:$A$1001,customers!$I$1:$I$1001,0))</f>
        <v>Yes</v>
      </c>
    </row>
    <row r="125" spans="1:16" x14ac:dyDescent="0.2">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IF(_xlfn.XLOOKUP(C125,customers!$A$1:$A$1001,customers!$G$1:$G$1001,0)=0,"",_xlfn.XLOOKUP(C125,customers!$A$1:$A$1001,customers!$G$1:$G$1001,0))</f>
        <v>United States</v>
      </c>
      <c r="I125" t="str">
        <f>IF(_xlfn.XLOOKUP(D125,products!$A$1:$A$1001,products!$B$1:$B$1001,0)=0,"",_xlfn.XLOOKUP(D125,products!$A$1:$A$1001,products!$B$1:$B$1001,0))</f>
        <v>Lib</v>
      </c>
      <c r="J125" t="str">
        <f>IF(_xlfn.XLOOKUP(D125,products!$A$1:$A$1001,products!$C$1:$C$1001,0)=0,"",_xlfn.XLOOKUP(D125,products!$A$1:$A$1001,products!$C$1:$C$1001,0))</f>
        <v>L</v>
      </c>
      <c r="K125" s="1">
        <f>IF(_xlfn.XLOOKUP(D125,products!$A$1:$A$1001,products!$D$1:$D$1001,0)=0,"",_xlfn.XLOOKUP(D125,products!$A$1:$A$1001,products!$D$1:$D$1001,0))</f>
        <v>2.5</v>
      </c>
      <c r="L125">
        <f>IF(_xlfn.XLOOKUP(D125,products!$A$1:$A$1001,products!$E$1:$E$1001,0)=0,"",_xlfn.XLOOKUP(D125,products!$A$1:$A$1001,products!$E$1:$E$1001,0))</f>
        <v>36.454999999999998</v>
      </c>
      <c r="M125">
        <f t="shared" si="3"/>
        <v>145.82</v>
      </c>
      <c r="N125" t="str">
        <f t="shared" si="4"/>
        <v>Liberica</v>
      </c>
      <c r="O125" t="str">
        <f t="shared" si="5"/>
        <v>Light</v>
      </c>
      <c r="P125" t="str">
        <f>IF(_xlfn.XLOOKUP(C125,customers!$A$1:$A$1001,customers!$I$1:$I$1001,0)=0,"",_xlfn.XLOOKUP(C125,customers!$A$1:$A$1001,customers!$I$1:$I$1001,0))</f>
        <v>No</v>
      </c>
    </row>
    <row r="126" spans="1:16" x14ac:dyDescent="0.2">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IF(_xlfn.XLOOKUP(C126,customers!$A$1:$A$1001,customers!$G$1:$G$1001,0)=0,"",_xlfn.XLOOKUP(C126,customers!$A$1:$A$1001,customers!$G$1:$G$1001,0))</f>
        <v>United States</v>
      </c>
      <c r="I126" t="str">
        <f>IF(_xlfn.XLOOKUP(D126,products!$A$1:$A$1001,products!$B$1:$B$1001,0)=0,"",_xlfn.XLOOKUP(D126,products!$A$1:$A$1001,products!$B$1:$B$1001,0))</f>
        <v>Lib</v>
      </c>
      <c r="J126" t="str">
        <f>IF(_xlfn.XLOOKUP(D126,products!$A$1:$A$1001,products!$C$1:$C$1001,0)=0,"",_xlfn.XLOOKUP(D126,products!$A$1:$A$1001,products!$C$1:$C$1001,0))</f>
        <v>M</v>
      </c>
      <c r="K126" s="1">
        <f>IF(_xlfn.XLOOKUP(D126,products!$A$1:$A$1001,products!$D$1:$D$1001,0)=0,"",_xlfn.XLOOKUP(D126,products!$A$1:$A$1001,products!$D$1:$D$1001,0))</f>
        <v>0.2</v>
      </c>
      <c r="L126">
        <f>IF(_xlfn.XLOOKUP(D126,products!$A$1:$A$1001,products!$E$1:$E$1001,0)=0,"",_xlfn.XLOOKUP(D126,products!$A$1:$A$1001,products!$E$1:$E$1001,0))</f>
        <v>4.3650000000000002</v>
      </c>
      <c r="M126">
        <f t="shared" si="3"/>
        <v>21.825000000000003</v>
      </c>
      <c r="N126" t="str">
        <f t="shared" si="4"/>
        <v>Liberica</v>
      </c>
      <c r="O126" t="str">
        <f t="shared" si="5"/>
        <v>Medium</v>
      </c>
      <c r="P126" t="str">
        <f>IF(_xlfn.XLOOKUP(C126,customers!$A$1:$A$1001,customers!$I$1:$I$1001,0)=0,"",_xlfn.XLOOKUP(C126,customers!$A$1:$A$1001,customers!$I$1:$I$1001,0))</f>
        <v>Yes</v>
      </c>
    </row>
    <row r="127" spans="1:16" x14ac:dyDescent="0.2">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IF(_xlfn.XLOOKUP(C127,customers!$A$1:$A$1001,customers!$G$1:$G$1001,0)=0,"",_xlfn.XLOOKUP(C127,customers!$A$1:$A$1001,customers!$G$1:$G$1001,0))</f>
        <v>Ireland</v>
      </c>
      <c r="I127" t="str">
        <f>IF(_xlfn.XLOOKUP(D127,products!$A$1:$A$1001,products!$B$1:$B$1001,0)=0,"",_xlfn.XLOOKUP(D127,products!$A$1:$A$1001,products!$B$1:$B$1001,0))</f>
        <v>Lib</v>
      </c>
      <c r="J127" t="str">
        <f>IF(_xlfn.XLOOKUP(D127,products!$A$1:$A$1001,products!$C$1:$C$1001,0)=0,"",_xlfn.XLOOKUP(D127,products!$A$1:$A$1001,products!$C$1:$C$1001,0))</f>
        <v>M</v>
      </c>
      <c r="K127" s="1">
        <f>IF(_xlfn.XLOOKUP(D127,products!$A$1:$A$1001,products!$D$1:$D$1001,0)=0,"",_xlfn.XLOOKUP(D127,products!$A$1:$A$1001,products!$D$1:$D$1001,0))</f>
        <v>0.5</v>
      </c>
      <c r="L127">
        <f>IF(_xlfn.XLOOKUP(D127,products!$A$1:$A$1001,products!$E$1:$E$1001,0)=0,"",_xlfn.XLOOKUP(D127,products!$A$1:$A$1001,products!$E$1:$E$1001,0))</f>
        <v>8.73</v>
      </c>
      <c r="M127">
        <f t="shared" si="3"/>
        <v>26.19</v>
      </c>
      <c r="N127" t="str">
        <f t="shared" si="4"/>
        <v>Liberica</v>
      </c>
      <c r="O127" t="str">
        <f t="shared" si="5"/>
        <v>Medium</v>
      </c>
      <c r="P127" t="str">
        <f>IF(_xlfn.XLOOKUP(C127,customers!$A$1:$A$1001,customers!$I$1:$I$1001,0)=0,"",_xlfn.XLOOKUP(C127,customers!$A$1:$A$1001,customers!$I$1:$I$1001,0))</f>
        <v>Yes</v>
      </c>
    </row>
    <row r="128" spans="1:16" x14ac:dyDescent="0.2">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IF(_xlfn.XLOOKUP(C128,customers!$A$1:$A$1001,customers!$G$1:$G$1001,0)=0,"",_xlfn.XLOOKUP(C128,customers!$A$1:$A$1001,customers!$G$1:$G$1001,0))</f>
        <v>United States</v>
      </c>
      <c r="I128" t="str">
        <f>IF(_xlfn.XLOOKUP(D128,products!$A$1:$A$1001,products!$B$1:$B$1001,0)=0,"",_xlfn.XLOOKUP(D128,products!$A$1:$A$1001,products!$B$1:$B$1001,0))</f>
        <v>Ara</v>
      </c>
      <c r="J128" t="str">
        <f>IF(_xlfn.XLOOKUP(D128,products!$A$1:$A$1001,products!$C$1:$C$1001,0)=0,"",_xlfn.XLOOKUP(D128,products!$A$1:$A$1001,products!$C$1:$C$1001,0))</f>
        <v>M</v>
      </c>
      <c r="K128" s="1">
        <f>IF(_xlfn.XLOOKUP(D128,products!$A$1:$A$1001,products!$D$1:$D$1001,0)=0,"",_xlfn.XLOOKUP(D128,products!$A$1:$A$1001,products!$D$1:$D$1001,0))</f>
        <v>1</v>
      </c>
      <c r="L128">
        <f>IF(_xlfn.XLOOKUP(D128,products!$A$1:$A$1001,products!$E$1:$E$1001,0)=0,"",_xlfn.XLOOKUP(D128,products!$A$1:$A$1001,products!$E$1:$E$1001,0))</f>
        <v>11.25</v>
      </c>
      <c r="M128">
        <f t="shared" si="3"/>
        <v>11.25</v>
      </c>
      <c r="N128" t="str">
        <f t="shared" si="4"/>
        <v>Arabica</v>
      </c>
      <c r="O128" t="str">
        <f t="shared" si="5"/>
        <v>Medium</v>
      </c>
      <c r="P128" t="str">
        <f>IF(_xlfn.XLOOKUP(C128,customers!$A$1:$A$1001,customers!$I$1:$I$1001,0)=0,"",_xlfn.XLOOKUP(C128,customers!$A$1:$A$1001,customers!$I$1:$I$1001,0))</f>
        <v>No</v>
      </c>
    </row>
    <row r="129" spans="1:16" x14ac:dyDescent="0.2">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IF(_xlfn.XLOOKUP(C129,customers!$A$1:$A$1001,customers!$G$1:$G$1001,0)=0,"",_xlfn.XLOOKUP(C129,customers!$A$1:$A$1001,customers!$G$1:$G$1001,0))</f>
        <v>Ireland</v>
      </c>
      <c r="I129" t="str">
        <f>IF(_xlfn.XLOOKUP(D129,products!$A$1:$A$1001,products!$B$1:$B$1001,0)=0,"",_xlfn.XLOOKUP(D129,products!$A$1:$A$1001,products!$B$1:$B$1001,0))</f>
        <v>Lib</v>
      </c>
      <c r="J129" t="str">
        <f>IF(_xlfn.XLOOKUP(D129,products!$A$1:$A$1001,products!$C$1:$C$1001,0)=0,"",_xlfn.XLOOKUP(D129,products!$A$1:$A$1001,products!$C$1:$C$1001,0))</f>
        <v>D</v>
      </c>
      <c r="K129" s="1">
        <f>IF(_xlfn.XLOOKUP(D129,products!$A$1:$A$1001,products!$D$1:$D$1001,0)=0,"",_xlfn.XLOOKUP(D129,products!$A$1:$A$1001,products!$D$1:$D$1001,0))</f>
        <v>1</v>
      </c>
      <c r="L129">
        <f>IF(_xlfn.XLOOKUP(D129,products!$A$1:$A$1001,products!$E$1:$E$1001,0)=0,"",_xlfn.XLOOKUP(D129,products!$A$1:$A$1001,products!$E$1:$E$1001,0))</f>
        <v>12.95</v>
      </c>
      <c r="M129">
        <f t="shared" si="3"/>
        <v>77.699999999999989</v>
      </c>
      <c r="N129" t="str">
        <f t="shared" si="4"/>
        <v>Liberica</v>
      </c>
      <c r="O129" t="str">
        <f t="shared" si="5"/>
        <v>Dark</v>
      </c>
      <c r="P129" t="str">
        <f>IF(_xlfn.XLOOKUP(C129,customers!$A$1:$A$1001,customers!$I$1:$I$1001,0)=0,"",_xlfn.XLOOKUP(C129,customers!$A$1:$A$1001,customers!$I$1:$I$1001,0))</f>
        <v>No</v>
      </c>
    </row>
    <row r="130" spans="1:16" x14ac:dyDescent="0.2">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IF(_xlfn.XLOOKUP(C130,customers!$A$1:$A$1001,customers!$G$1:$G$1001,0)=0,"",_xlfn.XLOOKUP(C130,customers!$A$1:$A$1001,customers!$G$1:$G$1001,0))</f>
        <v>United States</v>
      </c>
      <c r="I130" t="str">
        <f>IF(_xlfn.XLOOKUP(D130,products!$A$1:$A$1001,products!$B$1:$B$1001,0)=0,"",_xlfn.XLOOKUP(D130,products!$A$1:$A$1001,products!$B$1:$B$1001,0))</f>
        <v>Ara</v>
      </c>
      <c r="J130" t="str">
        <f>IF(_xlfn.XLOOKUP(D130,products!$A$1:$A$1001,products!$C$1:$C$1001,0)=0,"",_xlfn.XLOOKUP(D130,products!$A$1:$A$1001,products!$C$1:$C$1001,0))</f>
        <v>M</v>
      </c>
      <c r="K130" s="1">
        <f>IF(_xlfn.XLOOKUP(D130,products!$A$1:$A$1001,products!$D$1:$D$1001,0)=0,"",_xlfn.XLOOKUP(D130,products!$A$1:$A$1001,products!$D$1:$D$1001,0))</f>
        <v>0.5</v>
      </c>
      <c r="L130">
        <f>IF(_xlfn.XLOOKUP(D130,products!$A$1:$A$1001,products!$E$1:$E$1001,0)=0,"",_xlfn.XLOOKUP(D130,products!$A$1:$A$1001,products!$E$1:$E$1001,0))</f>
        <v>6.75</v>
      </c>
      <c r="M130">
        <f t="shared" si="3"/>
        <v>6.75</v>
      </c>
      <c r="N130" t="str">
        <f t="shared" si="4"/>
        <v>Arabica</v>
      </c>
      <c r="O130" t="str">
        <f t="shared" si="5"/>
        <v>Medium</v>
      </c>
      <c r="P130" t="str">
        <f>IF(_xlfn.XLOOKUP(C130,customers!$A$1:$A$1001,customers!$I$1:$I$1001,0)=0,"",_xlfn.XLOOKUP(C130,customers!$A$1:$A$1001,customers!$I$1:$I$1001,0))</f>
        <v>No</v>
      </c>
    </row>
    <row r="131" spans="1:16" x14ac:dyDescent="0.2">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IF(_xlfn.XLOOKUP(C131,customers!$A$1:$A$1001,customers!$G$1:$G$1001,0)=0,"",_xlfn.XLOOKUP(C131,customers!$A$1:$A$1001,customers!$G$1:$G$1001,0))</f>
        <v>United States</v>
      </c>
      <c r="I131" t="str">
        <f>IF(_xlfn.XLOOKUP(D131,products!$A$1:$A$1001,products!$B$1:$B$1001,0)=0,"",_xlfn.XLOOKUP(D131,products!$A$1:$A$1001,products!$B$1:$B$1001,0))</f>
        <v>Exc</v>
      </c>
      <c r="J131" t="str">
        <f>IF(_xlfn.XLOOKUP(D131,products!$A$1:$A$1001,products!$C$1:$C$1001,0)=0,"",_xlfn.XLOOKUP(D131,products!$A$1:$A$1001,products!$C$1:$C$1001,0))</f>
        <v>D</v>
      </c>
      <c r="K131" s="1">
        <f>IF(_xlfn.XLOOKUP(D131,products!$A$1:$A$1001,products!$D$1:$D$1001,0)=0,"",_xlfn.XLOOKUP(D131,products!$A$1:$A$1001,products!$D$1:$D$1001,0))</f>
        <v>1</v>
      </c>
      <c r="L131">
        <f>IF(_xlfn.XLOOKUP(D131,products!$A$1:$A$1001,products!$E$1:$E$1001,0)=0,"",_xlfn.XLOOKUP(D131,products!$A$1:$A$1001,products!$E$1:$E$1001,0))</f>
        <v>12.15</v>
      </c>
      <c r="M131">
        <f t="shared" ref="M131:M194" si="6">L131*E131</f>
        <v>12.15</v>
      </c>
      <c r="N131" t="str">
        <f t="shared" ref="N131:N194" si="7">IF(I131="Rob","Robusta",IF( I131="Exc","Excelsa", IF(I131="Ara","Arabica", IF(I131="Lib","Liberica",""))))</f>
        <v>Excelsa</v>
      </c>
      <c r="O131" t="str">
        <f t="shared" ref="O131:O194" si="8">IF(J131="M","Medium", IF(J131="L","Light", IF(J131="D","Dark","")))</f>
        <v>Dark</v>
      </c>
      <c r="P131" t="str">
        <f>IF(_xlfn.XLOOKUP(C131,customers!$A$1:$A$1001,customers!$I$1:$I$1001,0)=0,"",_xlfn.XLOOKUP(C131,customers!$A$1:$A$1001,customers!$I$1:$I$1001,0))</f>
        <v>Yes</v>
      </c>
    </row>
    <row r="132" spans="1:16" x14ac:dyDescent="0.2">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IF(_xlfn.XLOOKUP(C132,customers!$A$1:$A$1001,customers!$G$1:$G$1001,0)=0,"",_xlfn.XLOOKUP(C132,customers!$A$1:$A$1001,customers!$G$1:$G$1001,0))</f>
        <v>Ireland</v>
      </c>
      <c r="I132" t="str">
        <f>IF(_xlfn.XLOOKUP(D132,products!$A$1:$A$1001,products!$B$1:$B$1001,0)=0,"",_xlfn.XLOOKUP(D132,products!$A$1:$A$1001,products!$B$1:$B$1001,0))</f>
        <v>Ara</v>
      </c>
      <c r="J132" t="str">
        <f>IF(_xlfn.XLOOKUP(D132,products!$A$1:$A$1001,products!$C$1:$C$1001,0)=0,"",_xlfn.XLOOKUP(D132,products!$A$1:$A$1001,products!$C$1:$C$1001,0))</f>
        <v>L</v>
      </c>
      <c r="K132" s="1">
        <f>IF(_xlfn.XLOOKUP(D132,products!$A$1:$A$1001,products!$D$1:$D$1001,0)=0,"",_xlfn.XLOOKUP(D132,products!$A$1:$A$1001,products!$D$1:$D$1001,0))</f>
        <v>2.5</v>
      </c>
      <c r="L132">
        <f>IF(_xlfn.XLOOKUP(D132,products!$A$1:$A$1001,products!$E$1:$E$1001,0)=0,"",_xlfn.XLOOKUP(D132,products!$A$1:$A$1001,products!$E$1:$E$1001,0))</f>
        <v>29.784999999999997</v>
      </c>
      <c r="M132">
        <f t="shared" si="6"/>
        <v>148.92499999999998</v>
      </c>
      <c r="N132" t="str">
        <f t="shared" si="7"/>
        <v>Arabica</v>
      </c>
      <c r="O132" t="str">
        <f t="shared" si="8"/>
        <v>Light</v>
      </c>
      <c r="P132" t="str">
        <f>IF(_xlfn.XLOOKUP(C132,customers!$A$1:$A$1001,customers!$I$1:$I$1001,0)=0,"",_xlfn.XLOOKUP(C132,customers!$A$1:$A$1001,customers!$I$1:$I$1001,0))</f>
        <v>Yes</v>
      </c>
    </row>
    <row r="133" spans="1:16" x14ac:dyDescent="0.2">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IF(_xlfn.XLOOKUP(C133,customers!$A$1:$A$1001,customers!$G$1:$G$1001,0)=0,"",_xlfn.XLOOKUP(C133,customers!$A$1:$A$1001,customers!$G$1:$G$1001,0))</f>
        <v>United States</v>
      </c>
      <c r="I133" t="str">
        <f>IF(_xlfn.XLOOKUP(D133,products!$A$1:$A$1001,products!$B$1:$B$1001,0)=0,"",_xlfn.XLOOKUP(D133,products!$A$1:$A$1001,products!$B$1:$B$1001,0))</f>
        <v>Exc</v>
      </c>
      <c r="J133" t="str">
        <f>IF(_xlfn.XLOOKUP(D133,products!$A$1:$A$1001,products!$C$1:$C$1001,0)=0,"",_xlfn.XLOOKUP(D133,products!$A$1:$A$1001,products!$C$1:$C$1001,0))</f>
        <v>D</v>
      </c>
      <c r="K133" s="1">
        <f>IF(_xlfn.XLOOKUP(D133,products!$A$1:$A$1001,products!$D$1:$D$1001,0)=0,"",_xlfn.XLOOKUP(D133,products!$A$1:$A$1001,products!$D$1:$D$1001,0))</f>
        <v>0.5</v>
      </c>
      <c r="L133">
        <f>IF(_xlfn.XLOOKUP(D133,products!$A$1:$A$1001,products!$E$1:$E$1001,0)=0,"",_xlfn.XLOOKUP(D133,products!$A$1:$A$1001,products!$E$1:$E$1001,0))</f>
        <v>7.29</v>
      </c>
      <c r="M133">
        <f t="shared" si="6"/>
        <v>14.58</v>
      </c>
      <c r="N133" t="str">
        <f t="shared" si="7"/>
        <v>Excelsa</v>
      </c>
      <c r="O133" t="str">
        <f t="shared" si="8"/>
        <v>Dark</v>
      </c>
      <c r="P133" t="str">
        <f>IF(_xlfn.XLOOKUP(C133,customers!$A$1:$A$1001,customers!$I$1:$I$1001,0)=0,"",_xlfn.XLOOKUP(C133,customers!$A$1:$A$1001,customers!$I$1:$I$1001,0))</f>
        <v>Yes</v>
      </c>
    </row>
    <row r="134" spans="1:16" x14ac:dyDescent="0.2">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IF(_xlfn.XLOOKUP(C134,customers!$A$1:$A$1001,customers!$G$1:$G$1001,0)=0,"",_xlfn.XLOOKUP(C134,customers!$A$1:$A$1001,customers!$G$1:$G$1001,0))</f>
        <v>United States</v>
      </c>
      <c r="I134" t="str">
        <f>IF(_xlfn.XLOOKUP(D134,products!$A$1:$A$1001,products!$B$1:$B$1001,0)=0,"",_xlfn.XLOOKUP(D134,products!$A$1:$A$1001,products!$B$1:$B$1001,0))</f>
        <v>Ara</v>
      </c>
      <c r="J134" t="str">
        <f>IF(_xlfn.XLOOKUP(D134,products!$A$1:$A$1001,products!$C$1:$C$1001,0)=0,"",_xlfn.XLOOKUP(D134,products!$A$1:$A$1001,products!$C$1:$C$1001,0))</f>
        <v>L</v>
      </c>
      <c r="K134" s="1">
        <f>IF(_xlfn.XLOOKUP(D134,products!$A$1:$A$1001,products!$D$1:$D$1001,0)=0,"",_xlfn.XLOOKUP(D134,products!$A$1:$A$1001,products!$D$1:$D$1001,0))</f>
        <v>2.5</v>
      </c>
      <c r="L134">
        <f>IF(_xlfn.XLOOKUP(D134,products!$A$1:$A$1001,products!$E$1:$E$1001,0)=0,"",_xlfn.XLOOKUP(D134,products!$A$1:$A$1001,products!$E$1:$E$1001,0))</f>
        <v>29.784999999999997</v>
      </c>
      <c r="M134">
        <f t="shared" si="6"/>
        <v>148.92499999999998</v>
      </c>
      <c r="N134" t="str">
        <f t="shared" si="7"/>
        <v>Arabica</v>
      </c>
      <c r="O134" t="str">
        <f t="shared" si="8"/>
        <v>Light</v>
      </c>
      <c r="P134" t="str">
        <f>IF(_xlfn.XLOOKUP(C134,customers!$A$1:$A$1001,customers!$I$1:$I$1001,0)=0,"",_xlfn.XLOOKUP(C134,customers!$A$1:$A$1001,customers!$I$1:$I$1001,0))</f>
        <v>Yes</v>
      </c>
    </row>
    <row r="135" spans="1:16" x14ac:dyDescent="0.2">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IF(_xlfn.XLOOKUP(C135,customers!$A$1:$A$1001,customers!$G$1:$G$1001,0)=0,"",_xlfn.XLOOKUP(C135,customers!$A$1:$A$1001,customers!$G$1:$G$1001,0))</f>
        <v>United States</v>
      </c>
      <c r="I135" t="str">
        <f>IF(_xlfn.XLOOKUP(D135,products!$A$1:$A$1001,products!$B$1:$B$1001,0)=0,"",_xlfn.XLOOKUP(D135,products!$A$1:$A$1001,products!$B$1:$B$1001,0))</f>
        <v>Lib</v>
      </c>
      <c r="J135" t="str">
        <f>IF(_xlfn.XLOOKUP(D135,products!$A$1:$A$1001,products!$C$1:$C$1001,0)=0,"",_xlfn.XLOOKUP(D135,products!$A$1:$A$1001,products!$C$1:$C$1001,0))</f>
        <v>D</v>
      </c>
      <c r="K135" s="1">
        <f>IF(_xlfn.XLOOKUP(D135,products!$A$1:$A$1001,products!$D$1:$D$1001,0)=0,"",_xlfn.XLOOKUP(D135,products!$A$1:$A$1001,products!$D$1:$D$1001,0))</f>
        <v>1</v>
      </c>
      <c r="L135">
        <f>IF(_xlfn.XLOOKUP(D135,products!$A$1:$A$1001,products!$E$1:$E$1001,0)=0,"",_xlfn.XLOOKUP(D135,products!$A$1:$A$1001,products!$E$1:$E$1001,0))</f>
        <v>12.95</v>
      </c>
      <c r="M135">
        <f t="shared" si="6"/>
        <v>12.95</v>
      </c>
      <c r="N135" t="str">
        <f t="shared" si="7"/>
        <v>Liberica</v>
      </c>
      <c r="O135" t="str">
        <f t="shared" si="8"/>
        <v>Dark</v>
      </c>
      <c r="P135" t="str">
        <f>IF(_xlfn.XLOOKUP(C135,customers!$A$1:$A$1001,customers!$I$1:$I$1001,0)=0,"",_xlfn.XLOOKUP(C135,customers!$A$1:$A$1001,customers!$I$1:$I$1001,0))</f>
        <v>No</v>
      </c>
    </row>
    <row r="136" spans="1:16" x14ac:dyDescent="0.2">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IF(_xlfn.XLOOKUP(C136,customers!$A$1:$A$1001,customers!$G$1:$G$1001,0)=0,"",_xlfn.XLOOKUP(C136,customers!$A$1:$A$1001,customers!$G$1:$G$1001,0))</f>
        <v>United States</v>
      </c>
      <c r="I136" t="str">
        <f>IF(_xlfn.XLOOKUP(D136,products!$A$1:$A$1001,products!$B$1:$B$1001,0)=0,"",_xlfn.XLOOKUP(D136,products!$A$1:$A$1001,products!$B$1:$B$1001,0))</f>
        <v>Exc</v>
      </c>
      <c r="J136" t="str">
        <f>IF(_xlfn.XLOOKUP(D136,products!$A$1:$A$1001,products!$C$1:$C$1001,0)=0,"",_xlfn.XLOOKUP(D136,products!$A$1:$A$1001,products!$C$1:$C$1001,0))</f>
        <v>M</v>
      </c>
      <c r="K136" s="1">
        <f>IF(_xlfn.XLOOKUP(D136,products!$A$1:$A$1001,products!$D$1:$D$1001,0)=0,"",_xlfn.XLOOKUP(D136,products!$A$1:$A$1001,products!$D$1:$D$1001,0))</f>
        <v>2.5</v>
      </c>
      <c r="L136">
        <f>IF(_xlfn.XLOOKUP(D136,products!$A$1:$A$1001,products!$E$1:$E$1001,0)=0,"",_xlfn.XLOOKUP(D136,products!$A$1:$A$1001,products!$E$1:$E$1001,0))</f>
        <v>31.624999999999996</v>
      </c>
      <c r="M136">
        <f t="shared" si="6"/>
        <v>94.874999999999986</v>
      </c>
      <c r="N136" t="str">
        <f t="shared" si="7"/>
        <v>Excelsa</v>
      </c>
      <c r="O136" t="str">
        <f t="shared" si="8"/>
        <v>Medium</v>
      </c>
      <c r="P136" t="str">
        <f>IF(_xlfn.XLOOKUP(C136,customers!$A$1:$A$1001,customers!$I$1:$I$1001,0)=0,"",_xlfn.XLOOKUP(C136,customers!$A$1:$A$1001,customers!$I$1:$I$1001,0))</f>
        <v>Yes</v>
      </c>
    </row>
    <row r="137" spans="1:16" x14ac:dyDescent="0.2">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IF(_xlfn.XLOOKUP(C137,customers!$A$1:$A$1001,customers!$G$1:$G$1001,0)=0,"",_xlfn.XLOOKUP(C137,customers!$A$1:$A$1001,customers!$G$1:$G$1001,0))</f>
        <v>United States</v>
      </c>
      <c r="I137" t="str">
        <f>IF(_xlfn.XLOOKUP(D137,products!$A$1:$A$1001,products!$B$1:$B$1001,0)=0,"",_xlfn.XLOOKUP(D137,products!$A$1:$A$1001,products!$B$1:$B$1001,0))</f>
        <v>Ara</v>
      </c>
      <c r="J137" t="str">
        <f>IF(_xlfn.XLOOKUP(D137,products!$A$1:$A$1001,products!$C$1:$C$1001,0)=0,"",_xlfn.XLOOKUP(D137,products!$A$1:$A$1001,products!$C$1:$C$1001,0))</f>
        <v>L</v>
      </c>
      <c r="K137" s="1">
        <f>IF(_xlfn.XLOOKUP(D137,products!$A$1:$A$1001,products!$D$1:$D$1001,0)=0,"",_xlfn.XLOOKUP(D137,products!$A$1:$A$1001,products!$D$1:$D$1001,0))</f>
        <v>0.5</v>
      </c>
      <c r="L137">
        <f>IF(_xlfn.XLOOKUP(D137,products!$A$1:$A$1001,products!$E$1:$E$1001,0)=0,"",_xlfn.XLOOKUP(D137,products!$A$1:$A$1001,products!$E$1:$E$1001,0))</f>
        <v>7.77</v>
      </c>
      <c r="M137">
        <f t="shared" si="6"/>
        <v>38.849999999999994</v>
      </c>
      <c r="N137" t="str">
        <f t="shared" si="7"/>
        <v>Arabica</v>
      </c>
      <c r="O137" t="str">
        <f t="shared" si="8"/>
        <v>Light</v>
      </c>
      <c r="P137" t="str">
        <f>IF(_xlfn.XLOOKUP(C137,customers!$A$1:$A$1001,customers!$I$1:$I$1001,0)=0,"",_xlfn.XLOOKUP(C137,customers!$A$1:$A$1001,customers!$I$1:$I$1001,0))</f>
        <v>Yes</v>
      </c>
    </row>
    <row r="138" spans="1:16" x14ac:dyDescent="0.2">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IF(_xlfn.XLOOKUP(C138,customers!$A$1:$A$1001,customers!$G$1:$G$1001,0)=0,"",_xlfn.XLOOKUP(C138,customers!$A$1:$A$1001,customers!$G$1:$G$1001,0))</f>
        <v>United States</v>
      </c>
      <c r="I138" t="str">
        <f>IF(_xlfn.XLOOKUP(D138,products!$A$1:$A$1001,products!$B$1:$B$1001,0)=0,"",_xlfn.XLOOKUP(D138,products!$A$1:$A$1001,products!$B$1:$B$1001,0))</f>
        <v>Ara</v>
      </c>
      <c r="J138" t="str">
        <f>IF(_xlfn.XLOOKUP(D138,products!$A$1:$A$1001,products!$C$1:$C$1001,0)=0,"",_xlfn.XLOOKUP(D138,products!$A$1:$A$1001,products!$C$1:$C$1001,0))</f>
        <v>D</v>
      </c>
      <c r="K138" s="1">
        <f>IF(_xlfn.XLOOKUP(D138,products!$A$1:$A$1001,products!$D$1:$D$1001,0)=0,"",_xlfn.XLOOKUP(D138,products!$A$1:$A$1001,products!$D$1:$D$1001,0))</f>
        <v>0.2</v>
      </c>
      <c r="L138">
        <f>IF(_xlfn.XLOOKUP(D138,products!$A$1:$A$1001,products!$E$1:$E$1001,0)=0,"",_xlfn.XLOOKUP(D138,products!$A$1:$A$1001,products!$E$1:$E$1001,0))</f>
        <v>2.9849999999999999</v>
      </c>
      <c r="M138">
        <f t="shared" si="6"/>
        <v>11.94</v>
      </c>
      <c r="N138" t="str">
        <f t="shared" si="7"/>
        <v>Arabica</v>
      </c>
      <c r="O138" t="str">
        <f t="shared" si="8"/>
        <v>Dark</v>
      </c>
      <c r="P138" t="str">
        <f>IF(_xlfn.XLOOKUP(C138,customers!$A$1:$A$1001,customers!$I$1:$I$1001,0)=0,"",_xlfn.XLOOKUP(C138,customers!$A$1:$A$1001,customers!$I$1:$I$1001,0))</f>
        <v>No</v>
      </c>
    </row>
    <row r="139" spans="1:16" x14ac:dyDescent="0.2">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IF(_xlfn.XLOOKUP(C139,customers!$A$1:$A$1001,customers!$G$1:$G$1001,0)=0,"",_xlfn.XLOOKUP(C139,customers!$A$1:$A$1001,customers!$G$1:$G$1001,0))</f>
        <v>Ireland</v>
      </c>
      <c r="I139" t="str">
        <f>IF(_xlfn.XLOOKUP(D139,products!$A$1:$A$1001,products!$B$1:$B$1001,0)=0,"",_xlfn.XLOOKUP(D139,products!$A$1:$A$1001,products!$B$1:$B$1001,0))</f>
        <v>Exc</v>
      </c>
      <c r="J139" t="str">
        <f>IF(_xlfn.XLOOKUP(D139,products!$A$1:$A$1001,products!$C$1:$C$1001,0)=0,"",_xlfn.XLOOKUP(D139,products!$A$1:$A$1001,products!$C$1:$C$1001,0))</f>
        <v>L</v>
      </c>
      <c r="K139" s="1">
        <f>IF(_xlfn.XLOOKUP(D139,products!$A$1:$A$1001,products!$D$1:$D$1001,0)=0,"",_xlfn.XLOOKUP(D139,products!$A$1:$A$1001,products!$D$1:$D$1001,0))</f>
        <v>2.5</v>
      </c>
      <c r="L139">
        <f>IF(_xlfn.XLOOKUP(D139,products!$A$1:$A$1001,products!$E$1:$E$1001,0)=0,"",_xlfn.XLOOKUP(D139,products!$A$1:$A$1001,products!$E$1:$E$1001,0))</f>
        <v>34.154999999999994</v>
      </c>
      <c r="M139">
        <f t="shared" si="6"/>
        <v>102.46499999999997</v>
      </c>
      <c r="N139" t="str">
        <f t="shared" si="7"/>
        <v>Excelsa</v>
      </c>
      <c r="O139" t="str">
        <f t="shared" si="8"/>
        <v>Light</v>
      </c>
      <c r="P139" t="str">
        <f>IF(_xlfn.XLOOKUP(C139,customers!$A$1:$A$1001,customers!$I$1:$I$1001,0)=0,"",_xlfn.XLOOKUP(C139,customers!$A$1:$A$1001,customers!$I$1:$I$1001,0))</f>
        <v>No</v>
      </c>
    </row>
    <row r="140" spans="1:16" x14ac:dyDescent="0.2">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IF(_xlfn.XLOOKUP(C140,customers!$A$1:$A$1001,customers!$G$1:$G$1001,0)=0,"",_xlfn.XLOOKUP(C140,customers!$A$1:$A$1001,customers!$G$1:$G$1001,0))</f>
        <v>United States</v>
      </c>
      <c r="I140" t="str">
        <f>IF(_xlfn.XLOOKUP(D140,products!$A$1:$A$1001,products!$B$1:$B$1001,0)=0,"",_xlfn.XLOOKUP(D140,products!$A$1:$A$1001,products!$B$1:$B$1001,0))</f>
        <v>Exc</v>
      </c>
      <c r="J140" t="str">
        <f>IF(_xlfn.XLOOKUP(D140,products!$A$1:$A$1001,products!$C$1:$C$1001,0)=0,"",_xlfn.XLOOKUP(D140,products!$A$1:$A$1001,products!$C$1:$C$1001,0))</f>
        <v>D</v>
      </c>
      <c r="K140" s="1">
        <f>IF(_xlfn.XLOOKUP(D140,products!$A$1:$A$1001,products!$D$1:$D$1001,0)=0,"",_xlfn.XLOOKUP(D140,products!$A$1:$A$1001,products!$D$1:$D$1001,0))</f>
        <v>1</v>
      </c>
      <c r="L140">
        <f>IF(_xlfn.XLOOKUP(D140,products!$A$1:$A$1001,products!$E$1:$E$1001,0)=0,"",_xlfn.XLOOKUP(D140,products!$A$1:$A$1001,products!$E$1:$E$1001,0))</f>
        <v>12.15</v>
      </c>
      <c r="M140">
        <f t="shared" si="6"/>
        <v>48.6</v>
      </c>
      <c r="N140" t="str">
        <f t="shared" si="7"/>
        <v>Excelsa</v>
      </c>
      <c r="O140" t="str">
        <f t="shared" si="8"/>
        <v>Dark</v>
      </c>
      <c r="P140" t="str">
        <f>IF(_xlfn.XLOOKUP(C140,customers!$A$1:$A$1001,customers!$I$1:$I$1001,0)=0,"",_xlfn.XLOOKUP(C140,customers!$A$1:$A$1001,customers!$I$1:$I$1001,0))</f>
        <v>No</v>
      </c>
    </row>
    <row r="141" spans="1:16" x14ac:dyDescent="0.2">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IF(_xlfn.XLOOKUP(C141,customers!$A$1:$A$1001,customers!$G$1:$G$1001,0)=0,"",_xlfn.XLOOKUP(C141,customers!$A$1:$A$1001,customers!$G$1:$G$1001,0))</f>
        <v>United States</v>
      </c>
      <c r="I141" t="str">
        <f>IF(_xlfn.XLOOKUP(D141,products!$A$1:$A$1001,products!$B$1:$B$1001,0)=0,"",_xlfn.XLOOKUP(D141,products!$A$1:$A$1001,products!$B$1:$B$1001,0))</f>
        <v>Lib</v>
      </c>
      <c r="J141" t="str">
        <f>IF(_xlfn.XLOOKUP(D141,products!$A$1:$A$1001,products!$C$1:$C$1001,0)=0,"",_xlfn.XLOOKUP(D141,products!$A$1:$A$1001,products!$C$1:$C$1001,0))</f>
        <v>D</v>
      </c>
      <c r="K141" s="1">
        <f>IF(_xlfn.XLOOKUP(D141,products!$A$1:$A$1001,products!$D$1:$D$1001,0)=0,"",_xlfn.XLOOKUP(D141,products!$A$1:$A$1001,products!$D$1:$D$1001,0))</f>
        <v>1</v>
      </c>
      <c r="L141">
        <f>IF(_xlfn.XLOOKUP(D141,products!$A$1:$A$1001,products!$E$1:$E$1001,0)=0,"",_xlfn.XLOOKUP(D141,products!$A$1:$A$1001,products!$E$1:$E$1001,0))</f>
        <v>12.95</v>
      </c>
      <c r="M141">
        <f t="shared" si="6"/>
        <v>77.699999999999989</v>
      </c>
      <c r="N141" t="str">
        <f t="shared" si="7"/>
        <v>Liberica</v>
      </c>
      <c r="O141" t="str">
        <f t="shared" si="8"/>
        <v>Dark</v>
      </c>
      <c r="P141" t="str">
        <f>IF(_xlfn.XLOOKUP(C141,customers!$A$1:$A$1001,customers!$I$1:$I$1001,0)=0,"",_xlfn.XLOOKUP(C141,customers!$A$1:$A$1001,customers!$I$1:$I$1001,0))</f>
        <v>Yes</v>
      </c>
    </row>
    <row r="142" spans="1:16" x14ac:dyDescent="0.2">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IF(_xlfn.XLOOKUP(C142,customers!$A$1:$A$1001,customers!$G$1:$G$1001,0)=0,"",_xlfn.XLOOKUP(C142,customers!$A$1:$A$1001,customers!$G$1:$G$1001,0))</f>
        <v>Ireland</v>
      </c>
      <c r="I142" t="str">
        <f>IF(_xlfn.XLOOKUP(D142,products!$A$1:$A$1001,products!$B$1:$B$1001,0)=0,"",_xlfn.XLOOKUP(D142,products!$A$1:$A$1001,products!$B$1:$B$1001,0))</f>
        <v>Lib</v>
      </c>
      <c r="J142" t="str">
        <f>IF(_xlfn.XLOOKUP(D142,products!$A$1:$A$1001,products!$C$1:$C$1001,0)=0,"",_xlfn.XLOOKUP(D142,products!$A$1:$A$1001,products!$C$1:$C$1001,0))</f>
        <v>D</v>
      </c>
      <c r="K142" s="1">
        <f>IF(_xlfn.XLOOKUP(D142,products!$A$1:$A$1001,products!$D$1:$D$1001,0)=0,"",_xlfn.XLOOKUP(D142,products!$A$1:$A$1001,products!$D$1:$D$1001,0))</f>
        <v>2.5</v>
      </c>
      <c r="L142">
        <f>IF(_xlfn.XLOOKUP(D142,products!$A$1:$A$1001,products!$E$1:$E$1001,0)=0,"",_xlfn.XLOOKUP(D142,products!$A$1:$A$1001,products!$E$1:$E$1001,0))</f>
        <v>29.784999999999997</v>
      </c>
      <c r="M142">
        <f t="shared" si="6"/>
        <v>29.784999999999997</v>
      </c>
      <c r="N142" t="str">
        <f t="shared" si="7"/>
        <v>Liberica</v>
      </c>
      <c r="O142" t="str">
        <f t="shared" si="8"/>
        <v>Dark</v>
      </c>
      <c r="P142" t="str">
        <f>IF(_xlfn.XLOOKUP(C142,customers!$A$1:$A$1001,customers!$I$1:$I$1001,0)=0,"",_xlfn.XLOOKUP(C142,customers!$A$1:$A$1001,customers!$I$1:$I$1001,0))</f>
        <v>Yes</v>
      </c>
    </row>
    <row r="143" spans="1:16" x14ac:dyDescent="0.2">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IF(_xlfn.XLOOKUP(C143,customers!$A$1:$A$1001,customers!$G$1:$G$1001,0)=0,"",_xlfn.XLOOKUP(C143,customers!$A$1:$A$1001,customers!$G$1:$G$1001,0))</f>
        <v>United States</v>
      </c>
      <c r="I143" t="str">
        <f>IF(_xlfn.XLOOKUP(D143,products!$A$1:$A$1001,products!$B$1:$B$1001,0)=0,"",_xlfn.XLOOKUP(D143,products!$A$1:$A$1001,products!$B$1:$B$1001,0))</f>
        <v>Ara</v>
      </c>
      <c r="J143" t="str">
        <f>IF(_xlfn.XLOOKUP(D143,products!$A$1:$A$1001,products!$C$1:$C$1001,0)=0,"",_xlfn.XLOOKUP(D143,products!$A$1:$A$1001,products!$C$1:$C$1001,0))</f>
        <v>L</v>
      </c>
      <c r="K143" s="1">
        <f>IF(_xlfn.XLOOKUP(D143,products!$A$1:$A$1001,products!$D$1:$D$1001,0)=0,"",_xlfn.XLOOKUP(D143,products!$A$1:$A$1001,products!$D$1:$D$1001,0))</f>
        <v>0.2</v>
      </c>
      <c r="L143">
        <f>IF(_xlfn.XLOOKUP(D143,products!$A$1:$A$1001,products!$E$1:$E$1001,0)=0,"",_xlfn.XLOOKUP(D143,products!$A$1:$A$1001,products!$E$1:$E$1001,0))</f>
        <v>3.8849999999999998</v>
      </c>
      <c r="M143">
        <f t="shared" si="6"/>
        <v>15.54</v>
      </c>
      <c r="N143" t="str">
        <f t="shared" si="7"/>
        <v>Arabica</v>
      </c>
      <c r="O143" t="str">
        <f t="shared" si="8"/>
        <v>Light</v>
      </c>
      <c r="P143" t="str">
        <f>IF(_xlfn.XLOOKUP(C143,customers!$A$1:$A$1001,customers!$I$1:$I$1001,0)=0,"",_xlfn.XLOOKUP(C143,customers!$A$1:$A$1001,customers!$I$1:$I$1001,0))</f>
        <v>Yes</v>
      </c>
    </row>
    <row r="144" spans="1:16" x14ac:dyDescent="0.2">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IF(_xlfn.XLOOKUP(C144,customers!$A$1:$A$1001,customers!$G$1:$G$1001,0)=0,"",_xlfn.XLOOKUP(C144,customers!$A$1:$A$1001,customers!$G$1:$G$1001,0))</f>
        <v>Ireland</v>
      </c>
      <c r="I144" t="str">
        <f>IF(_xlfn.XLOOKUP(D144,products!$A$1:$A$1001,products!$B$1:$B$1001,0)=0,"",_xlfn.XLOOKUP(D144,products!$A$1:$A$1001,products!$B$1:$B$1001,0))</f>
        <v>Exc</v>
      </c>
      <c r="J144" t="str">
        <f>IF(_xlfn.XLOOKUP(D144,products!$A$1:$A$1001,products!$C$1:$C$1001,0)=0,"",_xlfn.XLOOKUP(D144,products!$A$1:$A$1001,products!$C$1:$C$1001,0))</f>
        <v>L</v>
      </c>
      <c r="K144" s="1">
        <f>IF(_xlfn.XLOOKUP(D144,products!$A$1:$A$1001,products!$D$1:$D$1001,0)=0,"",_xlfn.XLOOKUP(D144,products!$A$1:$A$1001,products!$D$1:$D$1001,0))</f>
        <v>2.5</v>
      </c>
      <c r="L144">
        <f>IF(_xlfn.XLOOKUP(D144,products!$A$1:$A$1001,products!$E$1:$E$1001,0)=0,"",_xlfn.XLOOKUP(D144,products!$A$1:$A$1001,products!$E$1:$E$1001,0))</f>
        <v>34.154999999999994</v>
      </c>
      <c r="M144">
        <f t="shared" si="6"/>
        <v>136.61999999999998</v>
      </c>
      <c r="N144" t="str">
        <f t="shared" si="7"/>
        <v>Excelsa</v>
      </c>
      <c r="O144" t="str">
        <f t="shared" si="8"/>
        <v>Light</v>
      </c>
      <c r="P144" t="str">
        <f>IF(_xlfn.XLOOKUP(C144,customers!$A$1:$A$1001,customers!$I$1:$I$1001,0)=0,"",_xlfn.XLOOKUP(C144,customers!$A$1:$A$1001,customers!$I$1:$I$1001,0))</f>
        <v>Yes</v>
      </c>
    </row>
    <row r="145" spans="1:16" x14ac:dyDescent="0.2">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IF(_xlfn.XLOOKUP(C145,customers!$A$1:$A$1001,customers!$G$1:$G$1001,0)=0,"",_xlfn.XLOOKUP(C145,customers!$A$1:$A$1001,customers!$G$1:$G$1001,0))</f>
        <v>United States</v>
      </c>
      <c r="I145" t="str">
        <f>IF(_xlfn.XLOOKUP(D145,products!$A$1:$A$1001,products!$B$1:$B$1001,0)=0,"",_xlfn.XLOOKUP(D145,products!$A$1:$A$1001,products!$B$1:$B$1001,0))</f>
        <v>Lib</v>
      </c>
      <c r="J145" t="str">
        <f>IF(_xlfn.XLOOKUP(D145,products!$A$1:$A$1001,products!$C$1:$C$1001,0)=0,"",_xlfn.XLOOKUP(D145,products!$A$1:$A$1001,products!$C$1:$C$1001,0))</f>
        <v>M</v>
      </c>
      <c r="K145" s="1">
        <f>IF(_xlfn.XLOOKUP(D145,products!$A$1:$A$1001,products!$D$1:$D$1001,0)=0,"",_xlfn.XLOOKUP(D145,products!$A$1:$A$1001,products!$D$1:$D$1001,0))</f>
        <v>0.5</v>
      </c>
      <c r="L145">
        <f>IF(_xlfn.XLOOKUP(D145,products!$A$1:$A$1001,products!$E$1:$E$1001,0)=0,"",_xlfn.XLOOKUP(D145,products!$A$1:$A$1001,products!$E$1:$E$1001,0))</f>
        <v>8.73</v>
      </c>
      <c r="M145">
        <f t="shared" si="6"/>
        <v>17.46</v>
      </c>
      <c r="N145" t="str">
        <f t="shared" si="7"/>
        <v>Liberica</v>
      </c>
      <c r="O145" t="str">
        <f t="shared" si="8"/>
        <v>Medium</v>
      </c>
      <c r="P145" t="str">
        <f>IF(_xlfn.XLOOKUP(C145,customers!$A$1:$A$1001,customers!$I$1:$I$1001,0)=0,"",_xlfn.XLOOKUP(C145,customers!$A$1:$A$1001,customers!$I$1:$I$1001,0))</f>
        <v>No</v>
      </c>
    </row>
    <row r="146" spans="1:16" x14ac:dyDescent="0.2">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IF(_xlfn.XLOOKUP(C146,customers!$A$1:$A$1001,customers!$G$1:$G$1001,0)=0,"",_xlfn.XLOOKUP(C146,customers!$A$1:$A$1001,customers!$G$1:$G$1001,0))</f>
        <v>United States</v>
      </c>
      <c r="I146" t="str">
        <f>IF(_xlfn.XLOOKUP(D146,products!$A$1:$A$1001,products!$B$1:$B$1001,0)=0,"",_xlfn.XLOOKUP(D146,products!$A$1:$A$1001,products!$B$1:$B$1001,0))</f>
        <v>Exc</v>
      </c>
      <c r="J146" t="str">
        <f>IF(_xlfn.XLOOKUP(D146,products!$A$1:$A$1001,products!$C$1:$C$1001,0)=0,"",_xlfn.XLOOKUP(D146,products!$A$1:$A$1001,products!$C$1:$C$1001,0))</f>
        <v>L</v>
      </c>
      <c r="K146" s="1">
        <f>IF(_xlfn.XLOOKUP(D146,products!$A$1:$A$1001,products!$D$1:$D$1001,0)=0,"",_xlfn.XLOOKUP(D146,products!$A$1:$A$1001,products!$D$1:$D$1001,0))</f>
        <v>2.5</v>
      </c>
      <c r="L146">
        <f>IF(_xlfn.XLOOKUP(D146,products!$A$1:$A$1001,products!$E$1:$E$1001,0)=0,"",_xlfn.XLOOKUP(D146,products!$A$1:$A$1001,products!$E$1:$E$1001,0))</f>
        <v>34.154999999999994</v>
      </c>
      <c r="M146">
        <f t="shared" si="6"/>
        <v>68.309999999999988</v>
      </c>
      <c r="N146" t="str">
        <f t="shared" si="7"/>
        <v>Excelsa</v>
      </c>
      <c r="O146" t="str">
        <f t="shared" si="8"/>
        <v>Light</v>
      </c>
      <c r="P146" t="str">
        <f>IF(_xlfn.XLOOKUP(C146,customers!$A$1:$A$1001,customers!$I$1:$I$1001,0)=0,"",_xlfn.XLOOKUP(C146,customers!$A$1:$A$1001,customers!$I$1:$I$1001,0))</f>
        <v>Yes</v>
      </c>
    </row>
    <row r="147" spans="1:16" x14ac:dyDescent="0.2">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IF(_xlfn.XLOOKUP(C147,customers!$A$1:$A$1001,customers!$G$1:$G$1001,0)=0,"",_xlfn.XLOOKUP(C147,customers!$A$1:$A$1001,customers!$G$1:$G$1001,0))</f>
        <v>United States</v>
      </c>
      <c r="I147" t="str">
        <f>IF(_xlfn.XLOOKUP(D147,products!$A$1:$A$1001,products!$B$1:$B$1001,0)=0,"",_xlfn.XLOOKUP(D147,products!$A$1:$A$1001,products!$B$1:$B$1001,0))</f>
        <v>Lib</v>
      </c>
      <c r="J147" t="str">
        <f>IF(_xlfn.XLOOKUP(D147,products!$A$1:$A$1001,products!$C$1:$C$1001,0)=0,"",_xlfn.XLOOKUP(D147,products!$A$1:$A$1001,products!$C$1:$C$1001,0))</f>
        <v>M</v>
      </c>
      <c r="K147" s="1">
        <f>IF(_xlfn.XLOOKUP(D147,products!$A$1:$A$1001,products!$D$1:$D$1001,0)=0,"",_xlfn.XLOOKUP(D147,products!$A$1:$A$1001,products!$D$1:$D$1001,0))</f>
        <v>0.2</v>
      </c>
      <c r="L147">
        <f>IF(_xlfn.XLOOKUP(D147,products!$A$1:$A$1001,products!$E$1:$E$1001,0)=0,"",_xlfn.XLOOKUP(D147,products!$A$1:$A$1001,products!$E$1:$E$1001,0))</f>
        <v>4.3650000000000002</v>
      </c>
      <c r="M147">
        <f t="shared" si="6"/>
        <v>17.46</v>
      </c>
      <c r="N147" t="str">
        <f t="shared" si="7"/>
        <v>Liberica</v>
      </c>
      <c r="O147" t="str">
        <f t="shared" si="8"/>
        <v>Medium</v>
      </c>
      <c r="P147" t="str">
        <f>IF(_xlfn.XLOOKUP(C147,customers!$A$1:$A$1001,customers!$I$1:$I$1001,0)=0,"",_xlfn.XLOOKUP(C147,customers!$A$1:$A$1001,customers!$I$1:$I$1001,0))</f>
        <v>No</v>
      </c>
    </row>
    <row r="148" spans="1:16" x14ac:dyDescent="0.2">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IF(_xlfn.XLOOKUP(C148,customers!$A$1:$A$1001,customers!$G$1:$G$1001,0)=0,"",_xlfn.XLOOKUP(C148,customers!$A$1:$A$1001,customers!$G$1:$G$1001,0))</f>
        <v>United States</v>
      </c>
      <c r="I148" t="str">
        <f>IF(_xlfn.XLOOKUP(D148,products!$A$1:$A$1001,products!$B$1:$B$1001,0)=0,"",_xlfn.XLOOKUP(D148,products!$A$1:$A$1001,products!$B$1:$B$1001,0))</f>
        <v>Lib</v>
      </c>
      <c r="J148" t="str">
        <f>IF(_xlfn.XLOOKUP(D148,products!$A$1:$A$1001,products!$C$1:$C$1001,0)=0,"",_xlfn.XLOOKUP(D148,products!$A$1:$A$1001,products!$C$1:$C$1001,0))</f>
        <v>M</v>
      </c>
      <c r="K148" s="1">
        <f>IF(_xlfn.XLOOKUP(D148,products!$A$1:$A$1001,products!$D$1:$D$1001,0)=0,"",_xlfn.XLOOKUP(D148,products!$A$1:$A$1001,products!$D$1:$D$1001,0))</f>
        <v>1</v>
      </c>
      <c r="L148">
        <f>IF(_xlfn.XLOOKUP(D148,products!$A$1:$A$1001,products!$E$1:$E$1001,0)=0,"",_xlfn.XLOOKUP(D148,products!$A$1:$A$1001,products!$E$1:$E$1001,0))</f>
        <v>14.55</v>
      </c>
      <c r="M148">
        <f t="shared" si="6"/>
        <v>43.650000000000006</v>
      </c>
      <c r="N148" t="str">
        <f t="shared" si="7"/>
        <v>Liberica</v>
      </c>
      <c r="O148" t="str">
        <f t="shared" si="8"/>
        <v>Medium</v>
      </c>
      <c r="P148" t="str">
        <f>IF(_xlfn.XLOOKUP(C148,customers!$A$1:$A$1001,customers!$I$1:$I$1001,0)=0,"",_xlfn.XLOOKUP(C148,customers!$A$1:$A$1001,customers!$I$1:$I$1001,0))</f>
        <v>No</v>
      </c>
    </row>
    <row r="149" spans="1:16" x14ac:dyDescent="0.2">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IF(_xlfn.XLOOKUP(C149,customers!$A$1:$A$1001,customers!$G$1:$G$1001,0)=0,"",_xlfn.XLOOKUP(C149,customers!$A$1:$A$1001,customers!$G$1:$G$1001,0))</f>
        <v>United States</v>
      </c>
      <c r="I149" t="str">
        <f>IF(_xlfn.XLOOKUP(D149,products!$A$1:$A$1001,products!$B$1:$B$1001,0)=0,"",_xlfn.XLOOKUP(D149,products!$A$1:$A$1001,products!$B$1:$B$1001,0))</f>
        <v>Exc</v>
      </c>
      <c r="J149" t="str">
        <f>IF(_xlfn.XLOOKUP(D149,products!$A$1:$A$1001,products!$C$1:$C$1001,0)=0,"",_xlfn.XLOOKUP(D149,products!$A$1:$A$1001,products!$C$1:$C$1001,0))</f>
        <v>M</v>
      </c>
      <c r="K149" s="1">
        <f>IF(_xlfn.XLOOKUP(D149,products!$A$1:$A$1001,products!$D$1:$D$1001,0)=0,"",_xlfn.XLOOKUP(D149,products!$A$1:$A$1001,products!$D$1:$D$1001,0))</f>
        <v>1</v>
      </c>
      <c r="L149">
        <f>IF(_xlfn.XLOOKUP(D149,products!$A$1:$A$1001,products!$E$1:$E$1001,0)=0,"",_xlfn.XLOOKUP(D149,products!$A$1:$A$1001,products!$E$1:$E$1001,0))</f>
        <v>13.75</v>
      </c>
      <c r="M149">
        <f t="shared" si="6"/>
        <v>27.5</v>
      </c>
      <c r="N149" t="str">
        <f t="shared" si="7"/>
        <v>Excelsa</v>
      </c>
      <c r="O149" t="str">
        <f t="shared" si="8"/>
        <v>Medium</v>
      </c>
      <c r="P149" t="str">
        <f>IF(_xlfn.XLOOKUP(C149,customers!$A$1:$A$1001,customers!$I$1:$I$1001,0)=0,"",_xlfn.XLOOKUP(C149,customers!$A$1:$A$1001,customers!$I$1:$I$1001,0))</f>
        <v>No</v>
      </c>
    </row>
    <row r="150" spans="1:16" x14ac:dyDescent="0.2">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IF(_xlfn.XLOOKUP(C150,customers!$A$1:$A$1001,customers!$G$1:$G$1001,0)=0,"",_xlfn.XLOOKUP(C150,customers!$A$1:$A$1001,customers!$G$1:$G$1001,0))</f>
        <v>United States</v>
      </c>
      <c r="I150" t="str">
        <f>IF(_xlfn.XLOOKUP(D150,products!$A$1:$A$1001,products!$B$1:$B$1001,0)=0,"",_xlfn.XLOOKUP(D150,products!$A$1:$A$1001,products!$B$1:$B$1001,0))</f>
        <v>Exc</v>
      </c>
      <c r="J150" t="str">
        <f>IF(_xlfn.XLOOKUP(D150,products!$A$1:$A$1001,products!$C$1:$C$1001,0)=0,"",_xlfn.XLOOKUP(D150,products!$A$1:$A$1001,products!$C$1:$C$1001,0))</f>
        <v>D</v>
      </c>
      <c r="K150" s="1">
        <f>IF(_xlfn.XLOOKUP(D150,products!$A$1:$A$1001,products!$D$1:$D$1001,0)=0,"",_xlfn.XLOOKUP(D150,products!$A$1:$A$1001,products!$D$1:$D$1001,0))</f>
        <v>0.2</v>
      </c>
      <c r="L150">
        <f>IF(_xlfn.XLOOKUP(D150,products!$A$1:$A$1001,products!$E$1:$E$1001,0)=0,"",_xlfn.XLOOKUP(D150,products!$A$1:$A$1001,products!$E$1:$E$1001,0))</f>
        <v>3.645</v>
      </c>
      <c r="M150">
        <f t="shared" si="6"/>
        <v>18.225000000000001</v>
      </c>
      <c r="N150" t="str">
        <f t="shared" si="7"/>
        <v>Excelsa</v>
      </c>
      <c r="O150" t="str">
        <f t="shared" si="8"/>
        <v>Dark</v>
      </c>
      <c r="P150" t="str">
        <f>IF(_xlfn.XLOOKUP(C150,customers!$A$1:$A$1001,customers!$I$1:$I$1001,0)=0,"",_xlfn.XLOOKUP(C150,customers!$A$1:$A$1001,customers!$I$1:$I$1001,0))</f>
        <v>Yes</v>
      </c>
    </row>
    <row r="151" spans="1:16" x14ac:dyDescent="0.2">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IF(_xlfn.XLOOKUP(C151,customers!$A$1:$A$1001,customers!$G$1:$G$1001,0)=0,"",_xlfn.XLOOKUP(C151,customers!$A$1:$A$1001,customers!$G$1:$G$1001,0))</f>
        <v>United States</v>
      </c>
      <c r="I151" t="str">
        <f>IF(_xlfn.XLOOKUP(D151,products!$A$1:$A$1001,products!$B$1:$B$1001,0)=0,"",_xlfn.XLOOKUP(D151,products!$A$1:$A$1001,products!$B$1:$B$1001,0))</f>
        <v>Ara</v>
      </c>
      <c r="J151" t="str">
        <f>IF(_xlfn.XLOOKUP(D151,products!$A$1:$A$1001,products!$C$1:$C$1001,0)=0,"",_xlfn.XLOOKUP(D151,products!$A$1:$A$1001,products!$C$1:$C$1001,0))</f>
        <v>M</v>
      </c>
      <c r="K151" s="1">
        <f>IF(_xlfn.XLOOKUP(D151,products!$A$1:$A$1001,products!$D$1:$D$1001,0)=0,"",_xlfn.XLOOKUP(D151,products!$A$1:$A$1001,products!$D$1:$D$1001,0))</f>
        <v>2.5</v>
      </c>
      <c r="L151">
        <f>IF(_xlfn.XLOOKUP(D151,products!$A$1:$A$1001,products!$E$1:$E$1001,0)=0,"",_xlfn.XLOOKUP(D151,products!$A$1:$A$1001,products!$E$1:$E$1001,0))</f>
        <v>25.874999999999996</v>
      </c>
      <c r="M151">
        <f t="shared" si="6"/>
        <v>51.749999999999993</v>
      </c>
      <c r="N151" t="str">
        <f t="shared" si="7"/>
        <v>Arabica</v>
      </c>
      <c r="O151" t="str">
        <f t="shared" si="8"/>
        <v>Medium</v>
      </c>
      <c r="P151" t="str">
        <f>IF(_xlfn.XLOOKUP(C151,customers!$A$1:$A$1001,customers!$I$1:$I$1001,0)=0,"",_xlfn.XLOOKUP(C151,customers!$A$1:$A$1001,customers!$I$1:$I$1001,0))</f>
        <v>Yes</v>
      </c>
    </row>
    <row r="152" spans="1:16" x14ac:dyDescent="0.2">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IF(_xlfn.XLOOKUP(C152,customers!$A$1:$A$1001,customers!$G$1:$G$1001,0)=0,"",_xlfn.XLOOKUP(C152,customers!$A$1:$A$1001,customers!$G$1:$G$1001,0))</f>
        <v>United States</v>
      </c>
      <c r="I152" t="str">
        <f>IF(_xlfn.XLOOKUP(D152,products!$A$1:$A$1001,products!$B$1:$B$1001,0)=0,"",_xlfn.XLOOKUP(D152,products!$A$1:$A$1001,products!$B$1:$B$1001,0))</f>
        <v>Lib</v>
      </c>
      <c r="J152" t="str">
        <f>IF(_xlfn.XLOOKUP(D152,products!$A$1:$A$1001,products!$C$1:$C$1001,0)=0,"",_xlfn.XLOOKUP(D152,products!$A$1:$A$1001,products!$C$1:$C$1001,0))</f>
        <v>D</v>
      </c>
      <c r="K152" s="1">
        <f>IF(_xlfn.XLOOKUP(D152,products!$A$1:$A$1001,products!$D$1:$D$1001,0)=0,"",_xlfn.XLOOKUP(D152,products!$A$1:$A$1001,products!$D$1:$D$1001,0))</f>
        <v>1</v>
      </c>
      <c r="L152">
        <f>IF(_xlfn.XLOOKUP(D152,products!$A$1:$A$1001,products!$E$1:$E$1001,0)=0,"",_xlfn.XLOOKUP(D152,products!$A$1:$A$1001,products!$E$1:$E$1001,0))</f>
        <v>12.95</v>
      </c>
      <c r="M152">
        <f t="shared" si="6"/>
        <v>12.95</v>
      </c>
      <c r="N152" t="str">
        <f t="shared" si="7"/>
        <v>Liberica</v>
      </c>
      <c r="O152" t="str">
        <f t="shared" si="8"/>
        <v>Dark</v>
      </c>
      <c r="P152" t="str">
        <f>IF(_xlfn.XLOOKUP(C152,customers!$A$1:$A$1001,customers!$I$1:$I$1001,0)=0,"",_xlfn.XLOOKUP(C152,customers!$A$1:$A$1001,customers!$I$1:$I$1001,0))</f>
        <v>Yes</v>
      </c>
    </row>
    <row r="153" spans="1:16" x14ac:dyDescent="0.2">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IF(_xlfn.XLOOKUP(C153,customers!$A$1:$A$1001,customers!$G$1:$G$1001,0)=0,"",_xlfn.XLOOKUP(C153,customers!$A$1:$A$1001,customers!$G$1:$G$1001,0))</f>
        <v>United States</v>
      </c>
      <c r="I153" t="str">
        <f>IF(_xlfn.XLOOKUP(D153,products!$A$1:$A$1001,products!$B$1:$B$1001,0)=0,"",_xlfn.XLOOKUP(D153,products!$A$1:$A$1001,products!$B$1:$B$1001,0))</f>
        <v>Ara</v>
      </c>
      <c r="J153" t="str">
        <f>IF(_xlfn.XLOOKUP(D153,products!$A$1:$A$1001,products!$C$1:$C$1001,0)=0,"",_xlfn.XLOOKUP(D153,products!$A$1:$A$1001,products!$C$1:$C$1001,0))</f>
        <v>M</v>
      </c>
      <c r="K153" s="1">
        <f>IF(_xlfn.XLOOKUP(D153,products!$A$1:$A$1001,products!$D$1:$D$1001,0)=0,"",_xlfn.XLOOKUP(D153,products!$A$1:$A$1001,products!$D$1:$D$1001,0))</f>
        <v>1</v>
      </c>
      <c r="L153">
        <f>IF(_xlfn.XLOOKUP(D153,products!$A$1:$A$1001,products!$E$1:$E$1001,0)=0,"",_xlfn.XLOOKUP(D153,products!$A$1:$A$1001,products!$E$1:$E$1001,0))</f>
        <v>11.25</v>
      </c>
      <c r="M153">
        <f t="shared" si="6"/>
        <v>33.75</v>
      </c>
      <c r="N153" t="str">
        <f t="shared" si="7"/>
        <v>Arabica</v>
      </c>
      <c r="O153" t="str">
        <f t="shared" si="8"/>
        <v>Medium</v>
      </c>
      <c r="P153" t="str">
        <f>IF(_xlfn.XLOOKUP(C153,customers!$A$1:$A$1001,customers!$I$1:$I$1001,0)=0,"",_xlfn.XLOOKUP(C153,customers!$A$1:$A$1001,customers!$I$1:$I$1001,0))</f>
        <v>Yes</v>
      </c>
    </row>
    <row r="154" spans="1:16" x14ac:dyDescent="0.2">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IF(_xlfn.XLOOKUP(C154,customers!$A$1:$A$1001,customers!$G$1:$G$1001,0)=0,"",_xlfn.XLOOKUP(C154,customers!$A$1:$A$1001,customers!$G$1:$G$1001,0))</f>
        <v>United States</v>
      </c>
      <c r="I154" t="str">
        <f>IF(_xlfn.XLOOKUP(D154,products!$A$1:$A$1001,products!$B$1:$B$1001,0)=0,"",_xlfn.XLOOKUP(D154,products!$A$1:$A$1001,products!$B$1:$B$1001,0))</f>
        <v>Rob</v>
      </c>
      <c r="J154" t="str">
        <f>IF(_xlfn.XLOOKUP(D154,products!$A$1:$A$1001,products!$C$1:$C$1001,0)=0,"",_xlfn.XLOOKUP(D154,products!$A$1:$A$1001,products!$C$1:$C$1001,0))</f>
        <v>M</v>
      </c>
      <c r="K154" s="1">
        <f>IF(_xlfn.XLOOKUP(D154,products!$A$1:$A$1001,products!$D$1:$D$1001,0)=0,"",_xlfn.XLOOKUP(D154,products!$A$1:$A$1001,products!$D$1:$D$1001,0))</f>
        <v>2.5</v>
      </c>
      <c r="L154">
        <f>IF(_xlfn.XLOOKUP(D154,products!$A$1:$A$1001,products!$E$1:$E$1001,0)=0,"",_xlfn.XLOOKUP(D154,products!$A$1:$A$1001,products!$E$1:$E$1001,0))</f>
        <v>22.884999999999998</v>
      </c>
      <c r="M154">
        <f t="shared" si="6"/>
        <v>68.655000000000001</v>
      </c>
      <c r="N154" t="str">
        <f t="shared" si="7"/>
        <v>Robusta</v>
      </c>
      <c r="O154" t="str">
        <f t="shared" si="8"/>
        <v>Medium</v>
      </c>
      <c r="P154" t="str">
        <f>IF(_xlfn.XLOOKUP(C154,customers!$A$1:$A$1001,customers!$I$1:$I$1001,0)=0,"",_xlfn.XLOOKUP(C154,customers!$A$1:$A$1001,customers!$I$1:$I$1001,0))</f>
        <v>Yes</v>
      </c>
    </row>
    <row r="155" spans="1:16" x14ac:dyDescent="0.2">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IF(_xlfn.XLOOKUP(C155,customers!$A$1:$A$1001,customers!$G$1:$G$1001,0)=0,"",_xlfn.XLOOKUP(C155,customers!$A$1:$A$1001,customers!$G$1:$G$1001,0))</f>
        <v>United States</v>
      </c>
      <c r="I155" t="str">
        <f>IF(_xlfn.XLOOKUP(D155,products!$A$1:$A$1001,products!$B$1:$B$1001,0)=0,"",_xlfn.XLOOKUP(D155,products!$A$1:$A$1001,products!$B$1:$B$1001,0))</f>
        <v>Rob</v>
      </c>
      <c r="J155" t="str">
        <f>IF(_xlfn.XLOOKUP(D155,products!$A$1:$A$1001,products!$C$1:$C$1001,0)=0,"",_xlfn.XLOOKUP(D155,products!$A$1:$A$1001,products!$C$1:$C$1001,0))</f>
        <v>D</v>
      </c>
      <c r="K155" s="1">
        <f>IF(_xlfn.XLOOKUP(D155,products!$A$1:$A$1001,products!$D$1:$D$1001,0)=0,"",_xlfn.XLOOKUP(D155,products!$A$1:$A$1001,products!$D$1:$D$1001,0))</f>
        <v>0.2</v>
      </c>
      <c r="L155">
        <f>IF(_xlfn.XLOOKUP(D155,products!$A$1:$A$1001,products!$E$1:$E$1001,0)=0,"",_xlfn.XLOOKUP(D155,products!$A$1:$A$1001,products!$E$1:$E$1001,0))</f>
        <v>2.6849999999999996</v>
      </c>
      <c r="M155">
        <f t="shared" si="6"/>
        <v>2.6849999999999996</v>
      </c>
      <c r="N155" t="str">
        <f t="shared" si="7"/>
        <v>Robusta</v>
      </c>
      <c r="O155" t="str">
        <f t="shared" si="8"/>
        <v>Dark</v>
      </c>
      <c r="P155" t="str">
        <f>IF(_xlfn.XLOOKUP(C155,customers!$A$1:$A$1001,customers!$I$1:$I$1001,0)=0,"",_xlfn.XLOOKUP(C155,customers!$A$1:$A$1001,customers!$I$1:$I$1001,0))</f>
        <v>No</v>
      </c>
    </row>
    <row r="156" spans="1:16" x14ac:dyDescent="0.2">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IF(_xlfn.XLOOKUP(C156,customers!$A$1:$A$1001,customers!$G$1:$G$1001,0)=0,"",_xlfn.XLOOKUP(C156,customers!$A$1:$A$1001,customers!$G$1:$G$1001,0))</f>
        <v>United States</v>
      </c>
      <c r="I156" t="str">
        <f>IF(_xlfn.XLOOKUP(D156,products!$A$1:$A$1001,products!$B$1:$B$1001,0)=0,"",_xlfn.XLOOKUP(D156,products!$A$1:$A$1001,products!$B$1:$B$1001,0))</f>
        <v>Ara</v>
      </c>
      <c r="J156" t="str">
        <f>IF(_xlfn.XLOOKUP(D156,products!$A$1:$A$1001,products!$C$1:$C$1001,0)=0,"",_xlfn.XLOOKUP(D156,products!$A$1:$A$1001,products!$C$1:$C$1001,0))</f>
        <v>D</v>
      </c>
      <c r="K156" s="1">
        <f>IF(_xlfn.XLOOKUP(D156,products!$A$1:$A$1001,products!$D$1:$D$1001,0)=0,"",_xlfn.XLOOKUP(D156,products!$A$1:$A$1001,products!$D$1:$D$1001,0))</f>
        <v>2.5</v>
      </c>
      <c r="L156">
        <f>IF(_xlfn.XLOOKUP(D156,products!$A$1:$A$1001,products!$E$1:$E$1001,0)=0,"",_xlfn.XLOOKUP(D156,products!$A$1:$A$1001,products!$E$1:$E$1001,0))</f>
        <v>22.884999999999998</v>
      </c>
      <c r="M156">
        <f t="shared" si="6"/>
        <v>114.42499999999998</v>
      </c>
      <c r="N156" t="str">
        <f t="shared" si="7"/>
        <v>Arabica</v>
      </c>
      <c r="O156" t="str">
        <f t="shared" si="8"/>
        <v>Dark</v>
      </c>
      <c r="P156" t="str">
        <f>IF(_xlfn.XLOOKUP(C156,customers!$A$1:$A$1001,customers!$I$1:$I$1001,0)=0,"",_xlfn.XLOOKUP(C156,customers!$A$1:$A$1001,customers!$I$1:$I$1001,0))</f>
        <v>No</v>
      </c>
    </row>
    <row r="157" spans="1:16" x14ac:dyDescent="0.2">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IF(_xlfn.XLOOKUP(C157,customers!$A$1:$A$1001,customers!$G$1:$G$1001,0)=0,"",_xlfn.XLOOKUP(C157,customers!$A$1:$A$1001,customers!$G$1:$G$1001,0))</f>
        <v>United States</v>
      </c>
      <c r="I157" t="str">
        <f>IF(_xlfn.XLOOKUP(D157,products!$A$1:$A$1001,products!$B$1:$B$1001,0)=0,"",_xlfn.XLOOKUP(D157,products!$A$1:$A$1001,products!$B$1:$B$1001,0))</f>
        <v>Ara</v>
      </c>
      <c r="J157" t="str">
        <f>IF(_xlfn.XLOOKUP(D157,products!$A$1:$A$1001,products!$C$1:$C$1001,0)=0,"",_xlfn.XLOOKUP(D157,products!$A$1:$A$1001,products!$C$1:$C$1001,0))</f>
        <v>M</v>
      </c>
      <c r="K157" s="1">
        <f>IF(_xlfn.XLOOKUP(D157,products!$A$1:$A$1001,products!$D$1:$D$1001,0)=0,"",_xlfn.XLOOKUP(D157,products!$A$1:$A$1001,products!$D$1:$D$1001,0))</f>
        <v>2.5</v>
      </c>
      <c r="L157">
        <f>IF(_xlfn.XLOOKUP(D157,products!$A$1:$A$1001,products!$E$1:$E$1001,0)=0,"",_xlfn.XLOOKUP(D157,products!$A$1:$A$1001,products!$E$1:$E$1001,0))</f>
        <v>25.874999999999996</v>
      </c>
      <c r="M157">
        <f t="shared" si="6"/>
        <v>155.24999999999997</v>
      </c>
      <c r="N157" t="str">
        <f t="shared" si="7"/>
        <v>Arabica</v>
      </c>
      <c r="O157" t="str">
        <f t="shared" si="8"/>
        <v>Medium</v>
      </c>
      <c r="P157" t="str">
        <f>IF(_xlfn.XLOOKUP(C157,customers!$A$1:$A$1001,customers!$I$1:$I$1001,0)=0,"",_xlfn.XLOOKUP(C157,customers!$A$1:$A$1001,customers!$I$1:$I$1001,0))</f>
        <v>Yes</v>
      </c>
    </row>
    <row r="158" spans="1:16" x14ac:dyDescent="0.2">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IF(_xlfn.XLOOKUP(C158,customers!$A$1:$A$1001,customers!$G$1:$G$1001,0)=0,"",_xlfn.XLOOKUP(C158,customers!$A$1:$A$1001,customers!$G$1:$G$1001,0))</f>
        <v>United States</v>
      </c>
      <c r="I158" t="str">
        <f>IF(_xlfn.XLOOKUP(D158,products!$A$1:$A$1001,products!$B$1:$B$1001,0)=0,"",_xlfn.XLOOKUP(D158,products!$A$1:$A$1001,products!$B$1:$B$1001,0))</f>
        <v>Ara</v>
      </c>
      <c r="J158" t="str">
        <f>IF(_xlfn.XLOOKUP(D158,products!$A$1:$A$1001,products!$C$1:$C$1001,0)=0,"",_xlfn.XLOOKUP(D158,products!$A$1:$A$1001,products!$C$1:$C$1001,0))</f>
        <v>M</v>
      </c>
      <c r="K158" s="1">
        <f>IF(_xlfn.XLOOKUP(D158,products!$A$1:$A$1001,products!$D$1:$D$1001,0)=0,"",_xlfn.XLOOKUP(D158,products!$A$1:$A$1001,products!$D$1:$D$1001,0))</f>
        <v>2.5</v>
      </c>
      <c r="L158">
        <f>IF(_xlfn.XLOOKUP(D158,products!$A$1:$A$1001,products!$E$1:$E$1001,0)=0,"",_xlfn.XLOOKUP(D158,products!$A$1:$A$1001,products!$E$1:$E$1001,0))</f>
        <v>25.874999999999996</v>
      </c>
      <c r="M158">
        <f t="shared" si="6"/>
        <v>77.624999999999986</v>
      </c>
      <c r="N158" t="str">
        <f t="shared" si="7"/>
        <v>Arabica</v>
      </c>
      <c r="O158" t="str">
        <f t="shared" si="8"/>
        <v>Medium</v>
      </c>
      <c r="P158" t="str">
        <f>IF(_xlfn.XLOOKUP(C158,customers!$A$1:$A$1001,customers!$I$1:$I$1001,0)=0,"",_xlfn.XLOOKUP(C158,customers!$A$1:$A$1001,customers!$I$1:$I$1001,0))</f>
        <v>Yes</v>
      </c>
    </row>
    <row r="159" spans="1:16" x14ac:dyDescent="0.2">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IF(_xlfn.XLOOKUP(C159,customers!$A$1:$A$1001,customers!$G$1:$G$1001,0)=0,"",_xlfn.XLOOKUP(C159,customers!$A$1:$A$1001,customers!$G$1:$G$1001,0))</f>
        <v>Ireland</v>
      </c>
      <c r="I159" t="str">
        <f>IF(_xlfn.XLOOKUP(D159,products!$A$1:$A$1001,products!$B$1:$B$1001,0)=0,"",_xlfn.XLOOKUP(D159,products!$A$1:$A$1001,products!$B$1:$B$1001,0))</f>
        <v>Rob</v>
      </c>
      <c r="J159" t="str">
        <f>IF(_xlfn.XLOOKUP(D159,products!$A$1:$A$1001,products!$C$1:$C$1001,0)=0,"",_xlfn.XLOOKUP(D159,products!$A$1:$A$1001,products!$C$1:$C$1001,0))</f>
        <v>D</v>
      </c>
      <c r="K159" s="1">
        <f>IF(_xlfn.XLOOKUP(D159,products!$A$1:$A$1001,products!$D$1:$D$1001,0)=0,"",_xlfn.XLOOKUP(D159,products!$A$1:$A$1001,products!$D$1:$D$1001,0))</f>
        <v>2.5</v>
      </c>
      <c r="L159">
        <f>IF(_xlfn.XLOOKUP(D159,products!$A$1:$A$1001,products!$E$1:$E$1001,0)=0,"",_xlfn.XLOOKUP(D159,products!$A$1:$A$1001,products!$E$1:$E$1001,0))</f>
        <v>20.584999999999997</v>
      </c>
      <c r="M159">
        <f t="shared" si="6"/>
        <v>61.754999999999995</v>
      </c>
      <c r="N159" t="str">
        <f t="shared" si="7"/>
        <v>Robusta</v>
      </c>
      <c r="O159" t="str">
        <f t="shared" si="8"/>
        <v>Dark</v>
      </c>
      <c r="P159" t="str">
        <f>IF(_xlfn.XLOOKUP(C159,customers!$A$1:$A$1001,customers!$I$1:$I$1001,0)=0,"",_xlfn.XLOOKUP(C159,customers!$A$1:$A$1001,customers!$I$1:$I$1001,0))</f>
        <v>No</v>
      </c>
    </row>
    <row r="160" spans="1:16" x14ac:dyDescent="0.2">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IF(_xlfn.XLOOKUP(C160,customers!$A$1:$A$1001,customers!$G$1:$G$1001,0)=0,"",_xlfn.XLOOKUP(C160,customers!$A$1:$A$1001,customers!$G$1:$G$1001,0))</f>
        <v>United States</v>
      </c>
      <c r="I160" t="str">
        <f>IF(_xlfn.XLOOKUP(D160,products!$A$1:$A$1001,products!$B$1:$B$1001,0)=0,"",_xlfn.XLOOKUP(D160,products!$A$1:$A$1001,products!$B$1:$B$1001,0))</f>
        <v>Rob</v>
      </c>
      <c r="J160" t="str">
        <f>IF(_xlfn.XLOOKUP(D160,products!$A$1:$A$1001,products!$C$1:$C$1001,0)=0,"",_xlfn.XLOOKUP(D160,products!$A$1:$A$1001,products!$C$1:$C$1001,0))</f>
        <v>D</v>
      </c>
      <c r="K160" s="1">
        <f>IF(_xlfn.XLOOKUP(D160,products!$A$1:$A$1001,products!$D$1:$D$1001,0)=0,"",_xlfn.XLOOKUP(D160,products!$A$1:$A$1001,products!$D$1:$D$1001,0))</f>
        <v>2.5</v>
      </c>
      <c r="L160">
        <f>IF(_xlfn.XLOOKUP(D160,products!$A$1:$A$1001,products!$E$1:$E$1001,0)=0,"",_xlfn.XLOOKUP(D160,products!$A$1:$A$1001,products!$E$1:$E$1001,0))</f>
        <v>20.584999999999997</v>
      </c>
      <c r="M160">
        <f t="shared" si="6"/>
        <v>123.50999999999999</v>
      </c>
      <c r="N160" t="str">
        <f t="shared" si="7"/>
        <v>Robusta</v>
      </c>
      <c r="O160" t="str">
        <f t="shared" si="8"/>
        <v>Dark</v>
      </c>
      <c r="P160" t="str">
        <f>IF(_xlfn.XLOOKUP(C160,customers!$A$1:$A$1001,customers!$I$1:$I$1001,0)=0,"",_xlfn.XLOOKUP(C160,customers!$A$1:$A$1001,customers!$I$1:$I$1001,0))</f>
        <v>Yes</v>
      </c>
    </row>
    <row r="161" spans="1:16" x14ac:dyDescent="0.2">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IF(_xlfn.XLOOKUP(C161,customers!$A$1:$A$1001,customers!$G$1:$G$1001,0)=0,"",_xlfn.XLOOKUP(C161,customers!$A$1:$A$1001,customers!$G$1:$G$1001,0))</f>
        <v>United States</v>
      </c>
      <c r="I161" t="str">
        <f>IF(_xlfn.XLOOKUP(D161,products!$A$1:$A$1001,products!$B$1:$B$1001,0)=0,"",_xlfn.XLOOKUP(D161,products!$A$1:$A$1001,products!$B$1:$B$1001,0))</f>
        <v>Lib</v>
      </c>
      <c r="J161" t="str">
        <f>IF(_xlfn.XLOOKUP(D161,products!$A$1:$A$1001,products!$C$1:$C$1001,0)=0,"",_xlfn.XLOOKUP(D161,products!$A$1:$A$1001,products!$C$1:$C$1001,0))</f>
        <v>L</v>
      </c>
      <c r="K161" s="1">
        <f>IF(_xlfn.XLOOKUP(D161,products!$A$1:$A$1001,products!$D$1:$D$1001,0)=0,"",_xlfn.XLOOKUP(D161,products!$A$1:$A$1001,products!$D$1:$D$1001,0))</f>
        <v>2.5</v>
      </c>
      <c r="L161">
        <f>IF(_xlfn.XLOOKUP(D161,products!$A$1:$A$1001,products!$E$1:$E$1001,0)=0,"",_xlfn.XLOOKUP(D161,products!$A$1:$A$1001,products!$E$1:$E$1001,0))</f>
        <v>36.454999999999998</v>
      </c>
      <c r="M161">
        <f t="shared" si="6"/>
        <v>218.73</v>
      </c>
      <c r="N161" t="str">
        <f t="shared" si="7"/>
        <v>Liberica</v>
      </c>
      <c r="O161" t="str">
        <f t="shared" si="8"/>
        <v>Light</v>
      </c>
      <c r="P161" t="str">
        <f>IF(_xlfn.XLOOKUP(C161,customers!$A$1:$A$1001,customers!$I$1:$I$1001,0)=0,"",_xlfn.XLOOKUP(C161,customers!$A$1:$A$1001,customers!$I$1:$I$1001,0))</f>
        <v>No</v>
      </c>
    </row>
    <row r="162" spans="1:16" x14ac:dyDescent="0.2">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IF(_xlfn.XLOOKUP(C162,customers!$A$1:$A$1001,customers!$G$1:$G$1001,0)=0,"",_xlfn.XLOOKUP(C162,customers!$A$1:$A$1001,customers!$G$1:$G$1001,0))</f>
        <v>United States</v>
      </c>
      <c r="I162" t="str">
        <f>IF(_xlfn.XLOOKUP(D162,products!$A$1:$A$1001,products!$B$1:$B$1001,0)=0,"",_xlfn.XLOOKUP(D162,products!$A$1:$A$1001,products!$B$1:$B$1001,0))</f>
        <v>Exc</v>
      </c>
      <c r="J162" t="str">
        <f>IF(_xlfn.XLOOKUP(D162,products!$A$1:$A$1001,products!$C$1:$C$1001,0)=0,"",_xlfn.XLOOKUP(D162,products!$A$1:$A$1001,products!$C$1:$C$1001,0))</f>
        <v>M</v>
      </c>
      <c r="K162" s="1">
        <f>IF(_xlfn.XLOOKUP(D162,products!$A$1:$A$1001,products!$D$1:$D$1001,0)=0,"",_xlfn.XLOOKUP(D162,products!$A$1:$A$1001,products!$D$1:$D$1001,0))</f>
        <v>0.5</v>
      </c>
      <c r="L162">
        <f>IF(_xlfn.XLOOKUP(D162,products!$A$1:$A$1001,products!$E$1:$E$1001,0)=0,"",_xlfn.XLOOKUP(D162,products!$A$1:$A$1001,products!$E$1:$E$1001,0))</f>
        <v>8.25</v>
      </c>
      <c r="M162">
        <f t="shared" si="6"/>
        <v>33</v>
      </c>
      <c r="N162" t="str">
        <f t="shared" si="7"/>
        <v>Excelsa</v>
      </c>
      <c r="O162" t="str">
        <f t="shared" si="8"/>
        <v>Medium</v>
      </c>
      <c r="P162" t="str">
        <f>IF(_xlfn.XLOOKUP(C162,customers!$A$1:$A$1001,customers!$I$1:$I$1001,0)=0,"",_xlfn.XLOOKUP(C162,customers!$A$1:$A$1001,customers!$I$1:$I$1001,0))</f>
        <v>No</v>
      </c>
    </row>
    <row r="163" spans="1:16" x14ac:dyDescent="0.2">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IF(_xlfn.XLOOKUP(C163,customers!$A$1:$A$1001,customers!$G$1:$G$1001,0)=0,"",_xlfn.XLOOKUP(C163,customers!$A$1:$A$1001,customers!$G$1:$G$1001,0))</f>
        <v>United States</v>
      </c>
      <c r="I163" t="str">
        <f>IF(_xlfn.XLOOKUP(D163,products!$A$1:$A$1001,products!$B$1:$B$1001,0)=0,"",_xlfn.XLOOKUP(D163,products!$A$1:$A$1001,products!$B$1:$B$1001,0))</f>
        <v>Ara</v>
      </c>
      <c r="J163" t="str">
        <f>IF(_xlfn.XLOOKUP(D163,products!$A$1:$A$1001,products!$C$1:$C$1001,0)=0,"",_xlfn.XLOOKUP(D163,products!$A$1:$A$1001,products!$C$1:$C$1001,0))</f>
        <v>L</v>
      </c>
      <c r="K163" s="1">
        <f>IF(_xlfn.XLOOKUP(D163,products!$A$1:$A$1001,products!$D$1:$D$1001,0)=0,"",_xlfn.XLOOKUP(D163,products!$A$1:$A$1001,products!$D$1:$D$1001,0))</f>
        <v>0.5</v>
      </c>
      <c r="L163">
        <f>IF(_xlfn.XLOOKUP(D163,products!$A$1:$A$1001,products!$E$1:$E$1001,0)=0,"",_xlfn.XLOOKUP(D163,products!$A$1:$A$1001,products!$E$1:$E$1001,0))</f>
        <v>7.77</v>
      </c>
      <c r="M163">
        <f t="shared" si="6"/>
        <v>23.31</v>
      </c>
      <c r="N163" t="str">
        <f t="shared" si="7"/>
        <v>Arabica</v>
      </c>
      <c r="O163" t="str">
        <f t="shared" si="8"/>
        <v>Light</v>
      </c>
      <c r="P163" t="str">
        <f>IF(_xlfn.XLOOKUP(C163,customers!$A$1:$A$1001,customers!$I$1:$I$1001,0)=0,"",_xlfn.XLOOKUP(C163,customers!$A$1:$A$1001,customers!$I$1:$I$1001,0))</f>
        <v>No</v>
      </c>
    </row>
    <row r="164" spans="1:16" x14ac:dyDescent="0.2">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IF(_xlfn.XLOOKUP(C164,customers!$A$1:$A$1001,customers!$G$1:$G$1001,0)=0,"",_xlfn.XLOOKUP(C164,customers!$A$1:$A$1001,customers!$G$1:$G$1001,0))</f>
        <v>United States</v>
      </c>
      <c r="I164" t="str">
        <f>IF(_xlfn.XLOOKUP(D164,products!$A$1:$A$1001,products!$B$1:$B$1001,0)=0,"",_xlfn.XLOOKUP(D164,products!$A$1:$A$1001,products!$B$1:$B$1001,0))</f>
        <v>Exc</v>
      </c>
      <c r="J164" t="str">
        <f>IF(_xlfn.XLOOKUP(D164,products!$A$1:$A$1001,products!$C$1:$C$1001,0)=0,"",_xlfn.XLOOKUP(D164,products!$A$1:$A$1001,products!$C$1:$C$1001,0))</f>
        <v>D</v>
      </c>
      <c r="K164" s="1">
        <f>IF(_xlfn.XLOOKUP(D164,products!$A$1:$A$1001,products!$D$1:$D$1001,0)=0,"",_xlfn.XLOOKUP(D164,products!$A$1:$A$1001,products!$D$1:$D$1001,0))</f>
        <v>0.5</v>
      </c>
      <c r="L164">
        <f>IF(_xlfn.XLOOKUP(D164,products!$A$1:$A$1001,products!$E$1:$E$1001,0)=0,"",_xlfn.XLOOKUP(D164,products!$A$1:$A$1001,products!$E$1:$E$1001,0))</f>
        <v>7.29</v>
      </c>
      <c r="M164">
        <f t="shared" si="6"/>
        <v>21.87</v>
      </c>
      <c r="N164" t="str">
        <f t="shared" si="7"/>
        <v>Excelsa</v>
      </c>
      <c r="O164" t="str">
        <f t="shared" si="8"/>
        <v>Dark</v>
      </c>
      <c r="P164" t="str">
        <f>IF(_xlfn.XLOOKUP(C164,customers!$A$1:$A$1001,customers!$I$1:$I$1001,0)=0,"",_xlfn.XLOOKUP(C164,customers!$A$1:$A$1001,customers!$I$1:$I$1001,0))</f>
        <v>Yes</v>
      </c>
    </row>
    <row r="165" spans="1:16" x14ac:dyDescent="0.2">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IF(_xlfn.XLOOKUP(C165,customers!$A$1:$A$1001,customers!$G$1:$G$1001,0)=0,"",_xlfn.XLOOKUP(C165,customers!$A$1:$A$1001,customers!$G$1:$G$1001,0))</f>
        <v>United States</v>
      </c>
      <c r="I165" t="str">
        <f>IF(_xlfn.XLOOKUP(D165,products!$A$1:$A$1001,products!$B$1:$B$1001,0)=0,"",_xlfn.XLOOKUP(D165,products!$A$1:$A$1001,products!$B$1:$B$1001,0))</f>
        <v>Rob</v>
      </c>
      <c r="J165" t="str">
        <f>IF(_xlfn.XLOOKUP(D165,products!$A$1:$A$1001,products!$C$1:$C$1001,0)=0,"",_xlfn.XLOOKUP(D165,products!$A$1:$A$1001,products!$C$1:$C$1001,0))</f>
        <v>D</v>
      </c>
      <c r="K165" s="1">
        <f>IF(_xlfn.XLOOKUP(D165,products!$A$1:$A$1001,products!$D$1:$D$1001,0)=0,"",_xlfn.XLOOKUP(D165,products!$A$1:$A$1001,products!$D$1:$D$1001,0))</f>
        <v>0.2</v>
      </c>
      <c r="L165">
        <f>IF(_xlfn.XLOOKUP(D165,products!$A$1:$A$1001,products!$E$1:$E$1001,0)=0,"",_xlfn.XLOOKUP(D165,products!$A$1:$A$1001,products!$E$1:$E$1001,0))</f>
        <v>2.6849999999999996</v>
      </c>
      <c r="M165">
        <f t="shared" si="6"/>
        <v>16.11</v>
      </c>
      <c r="N165" t="str">
        <f t="shared" si="7"/>
        <v>Robusta</v>
      </c>
      <c r="O165" t="str">
        <f t="shared" si="8"/>
        <v>Dark</v>
      </c>
      <c r="P165" t="str">
        <f>IF(_xlfn.XLOOKUP(C165,customers!$A$1:$A$1001,customers!$I$1:$I$1001,0)=0,"",_xlfn.XLOOKUP(C165,customers!$A$1:$A$1001,customers!$I$1:$I$1001,0))</f>
        <v>No</v>
      </c>
    </row>
    <row r="166" spans="1:16" x14ac:dyDescent="0.2">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IF(_xlfn.XLOOKUP(C166,customers!$A$1:$A$1001,customers!$G$1:$G$1001,0)=0,"",_xlfn.XLOOKUP(C166,customers!$A$1:$A$1001,customers!$G$1:$G$1001,0))</f>
        <v>Ireland</v>
      </c>
      <c r="I166" t="str">
        <f>IF(_xlfn.XLOOKUP(D166,products!$A$1:$A$1001,products!$B$1:$B$1001,0)=0,"",_xlfn.XLOOKUP(D166,products!$A$1:$A$1001,products!$B$1:$B$1001,0))</f>
        <v>Exc</v>
      </c>
      <c r="J166" t="str">
        <f>IF(_xlfn.XLOOKUP(D166,products!$A$1:$A$1001,products!$C$1:$C$1001,0)=0,"",_xlfn.XLOOKUP(D166,products!$A$1:$A$1001,products!$C$1:$C$1001,0))</f>
        <v>D</v>
      </c>
      <c r="K166" s="1">
        <f>IF(_xlfn.XLOOKUP(D166,products!$A$1:$A$1001,products!$D$1:$D$1001,0)=0,"",_xlfn.XLOOKUP(D166,products!$A$1:$A$1001,products!$D$1:$D$1001,0))</f>
        <v>0.5</v>
      </c>
      <c r="L166">
        <f>IF(_xlfn.XLOOKUP(D166,products!$A$1:$A$1001,products!$E$1:$E$1001,0)=0,"",_xlfn.XLOOKUP(D166,products!$A$1:$A$1001,products!$E$1:$E$1001,0))</f>
        <v>7.29</v>
      </c>
      <c r="M166">
        <f t="shared" si="6"/>
        <v>29.16</v>
      </c>
      <c r="N166" t="str">
        <f t="shared" si="7"/>
        <v>Excelsa</v>
      </c>
      <c r="O166" t="str">
        <f t="shared" si="8"/>
        <v>Dark</v>
      </c>
      <c r="P166" t="str">
        <f>IF(_xlfn.XLOOKUP(C166,customers!$A$1:$A$1001,customers!$I$1:$I$1001,0)=0,"",_xlfn.XLOOKUP(C166,customers!$A$1:$A$1001,customers!$I$1:$I$1001,0))</f>
        <v>No</v>
      </c>
    </row>
    <row r="167" spans="1:16" x14ac:dyDescent="0.2">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IF(_xlfn.XLOOKUP(C167,customers!$A$1:$A$1001,customers!$G$1:$G$1001,0)=0,"",_xlfn.XLOOKUP(C167,customers!$A$1:$A$1001,customers!$G$1:$G$1001,0))</f>
        <v>United States</v>
      </c>
      <c r="I167" t="str">
        <f>IF(_xlfn.XLOOKUP(D167,products!$A$1:$A$1001,products!$B$1:$B$1001,0)=0,"",_xlfn.XLOOKUP(D167,products!$A$1:$A$1001,products!$B$1:$B$1001,0))</f>
        <v>Rob</v>
      </c>
      <c r="J167" t="str">
        <f>IF(_xlfn.XLOOKUP(D167,products!$A$1:$A$1001,products!$C$1:$C$1001,0)=0,"",_xlfn.XLOOKUP(D167,products!$A$1:$A$1001,products!$C$1:$C$1001,0))</f>
        <v>D</v>
      </c>
      <c r="K167" s="1">
        <f>IF(_xlfn.XLOOKUP(D167,products!$A$1:$A$1001,products!$D$1:$D$1001,0)=0,"",_xlfn.XLOOKUP(D167,products!$A$1:$A$1001,products!$D$1:$D$1001,0))</f>
        <v>1</v>
      </c>
      <c r="L167">
        <f>IF(_xlfn.XLOOKUP(D167,products!$A$1:$A$1001,products!$E$1:$E$1001,0)=0,"",_xlfn.XLOOKUP(D167,products!$A$1:$A$1001,products!$E$1:$E$1001,0))</f>
        <v>8.9499999999999993</v>
      </c>
      <c r="M167">
        <f t="shared" si="6"/>
        <v>53.699999999999996</v>
      </c>
      <c r="N167" t="str">
        <f t="shared" si="7"/>
        <v>Robusta</v>
      </c>
      <c r="O167" t="str">
        <f t="shared" si="8"/>
        <v>Dark</v>
      </c>
      <c r="P167" t="str">
        <f>IF(_xlfn.XLOOKUP(C167,customers!$A$1:$A$1001,customers!$I$1:$I$1001,0)=0,"",_xlfn.XLOOKUP(C167,customers!$A$1:$A$1001,customers!$I$1:$I$1001,0))</f>
        <v>Yes</v>
      </c>
    </row>
    <row r="168" spans="1:16" x14ac:dyDescent="0.2">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IF(_xlfn.XLOOKUP(C168,customers!$A$1:$A$1001,customers!$G$1:$G$1001,0)=0,"",_xlfn.XLOOKUP(C168,customers!$A$1:$A$1001,customers!$G$1:$G$1001,0))</f>
        <v>United States</v>
      </c>
      <c r="I168" t="str">
        <f>IF(_xlfn.XLOOKUP(D168,products!$A$1:$A$1001,products!$B$1:$B$1001,0)=0,"",_xlfn.XLOOKUP(D168,products!$A$1:$A$1001,products!$B$1:$B$1001,0))</f>
        <v>Rob</v>
      </c>
      <c r="J168" t="str">
        <f>IF(_xlfn.XLOOKUP(D168,products!$A$1:$A$1001,products!$C$1:$C$1001,0)=0,"",_xlfn.XLOOKUP(D168,products!$A$1:$A$1001,products!$C$1:$C$1001,0))</f>
        <v>D</v>
      </c>
      <c r="K168" s="1">
        <f>IF(_xlfn.XLOOKUP(D168,products!$A$1:$A$1001,products!$D$1:$D$1001,0)=0,"",_xlfn.XLOOKUP(D168,products!$A$1:$A$1001,products!$D$1:$D$1001,0))</f>
        <v>0.5</v>
      </c>
      <c r="L168">
        <f>IF(_xlfn.XLOOKUP(D168,products!$A$1:$A$1001,products!$E$1:$E$1001,0)=0,"",_xlfn.XLOOKUP(D168,products!$A$1:$A$1001,products!$E$1:$E$1001,0))</f>
        <v>5.3699999999999992</v>
      </c>
      <c r="M168">
        <f t="shared" si="6"/>
        <v>26.849999999999994</v>
      </c>
      <c r="N168" t="str">
        <f t="shared" si="7"/>
        <v>Robusta</v>
      </c>
      <c r="O168" t="str">
        <f t="shared" si="8"/>
        <v>Dark</v>
      </c>
      <c r="P168" t="str">
        <f>IF(_xlfn.XLOOKUP(C168,customers!$A$1:$A$1001,customers!$I$1:$I$1001,0)=0,"",_xlfn.XLOOKUP(C168,customers!$A$1:$A$1001,customers!$I$1:$I$1001,0))</f>
        <v>Yes</v>
      </c>
    </row>
    <row r="169" spans="1:16" x14ac:dyDescent="0.2">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IF(_xlfn.XLOOKUP(C169,customers!$A$1:$A$1001,customers!$G$1:$G$1001,0)=0,"",_xlfn.XLOOKUP(C169,customers!$A$1:$A$1001,customers!$G$1:$G$1001,0))</f>
        <v>United States</v>
      </c>
      <c r="I169" t="str">
        <f>IF(_xlfn.XLOOKUP(D169,products!$A$1:$A$1001,products!$B$1:$B$1001,0)=0,"",_xlfn.XLOOKUP(D169,products!$A$1:$A$1001,products!$B$1:$B$1001,0))</f>
        <v>Exc</v>
      </c>
      <c r="J169" t="str">
        <f>IF(_xlfn.XLOOKUP(D169,products!$A$1:$A$1001,products!$C$1:$C$1001,0)=0,"",_xlfn.XLOOKUP(D169,products!$A$1:$A$1001,products!$C$1:$C$1001,0))</f>
        <v>M</v>
      </c>
      <c r="K169" s="1">
        <f>IF(_xlfn.XLOOKUP(D169,products!$A$1:$A$1001,products!$D$1:$D$1001,0)=0,"",_xlfn.XLOOKUP(D169,products!$A$1:$A$1001,products!$D$1:$D$1001,0))</f>
        <v>0.5</v>
      </c>
      <c r="L169">
        <f>IF(_xlfn.XLOOKUP(D169,products!$A$1:$A$1001,products!$E$1:$E$1001,0)=0,"",_xlfn.XLOOKUP(D169,products!$A$1:$A$1001,products!$E$1:$E$1001,0))</f>
        <v>8.25</v>
      </c>
      <c r="M169">
        <f t="shared" si="6"/>
        <v>41.25</v>
      </c>
      <c r="N169" t="str">
        <f t="shared" si="7"/>
        <v>Excelsa</v>
      </c>
      <c r="O169" t="str">
        <f t="shared" si="8"/>
        <v>Medium</v>
      </c>
      <c r="P169" t="str">
        <f>IF(_xlfn.XLOOKUP(C169,customers!$A$1:$A$1001,customers!$I$1:$I$1001,0)=0,"",_xlfn.XLOOKUP(C169,customers!$A$1:$A$1001,customers!$I$1:$I$1001,0))</f>
        <v>Yes</v>
      </c>
    </row>
    <row r="170" spans="1:16" x14ac:dyDescent="0.2">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IF(_xlfn.XLOOKUP(C170,customers!$A$1:$A$1001,customers!$G$1:$G$1001,0)=0,"",_xlfn.XLOOKUP(C170,customers!$A$1:$A$1001,customers!$G$1:$G$1001,0))</f>
        <v>Ireland</v>
      </c>
      <c r="I170" t="str">
        <f>IF(_xlfn.XLOOKUP(D170,products!$A$1:$A$1001,products!$B$1:$B$1001,0)=0,"",_xlfn.XLOOKUP(D170,products!$A$1:$A$1001,products!$B$1:$B$1001,0))</f>
        <v>Ara</v>
      </c>
      <c r="J170" t="str">
        <f>IF(_xlfn.XLOOKUP(D170,products!$A$1:$A$1001,products!$C$1:$C$1001,0)=0,"",_xlfn.XLOOKUP(D170,products!$A$1:$A$1001,products!$C$1:$C$1001,0))</f>
        <v>M</v>
      </c>
      <c r="K170" s="1">
        <f>IF(_xlfn.XLOOKUP(D170,products!$A$1:$A$1001,products!$D$1:$D$1001,0)=0,"",_xlfn.XLOOKUP(D170,products!$A$1:$A$1001,products!$D$1:$D$1001,0))</f>
        <v>0.5</v>
      </c>
      <c r="L170">
        <f>IF(_xlfn.XLOOKUP(D170,products!$A$1:$A$1001,products!$E$1:$E$1001,0)=0,"",_xlfn.XLOOKUP(D170,products!$A$1:$A$1001,products!$E$1:$E$1001,0))</f>
        <v>6.75</v>
      </c>
      <c r="M170">
        <f t="shared" si="6"/>
        <v>40.5</v>
      </c>
      <c r="N170" t="str">
        <f t="shared" si="7"/>
        <v>Arabica</v>
      </c>
      <c r="O170" t="str">
        <f t="shared" si="8"/>
        <v>Medium</v>
      </c>
      <c r="P170" t="str">
        <f>IF(_xlfn.XLOOKUP(C170,customers!$A$1:$A$1001,customers!$I$1:$I$1001,0)=0,"",_xlfn.XLOOKUP(C170,customers!$A$1:$A$1001,customers!$I$1:$I$1001,0))</f>
        <v>No</v>
      </c>
    </row>
    <row r="171" spans="1:16" x14ac:dyDescent="0.2">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IF(_xlfn.XLOOKUP(C171,customers!$A$1:$A$1001,customers!$G$1:$G$1001,0)=0,"",_xlfn.XLOOKUP(C171,customers!$A$1:$A$1001,customers!$G$1:$G$1001,0))</f>
        <v>Ireland</v>
      </c>
      <c r="I171" t="str">
        <f>IF(_xlfn.XLOOKUP(D171,products!$A$1:$A$1001,products!$B$1:$B$1001,0)=0,"",_xlfn.XLOOKUP(D171,products!$A$1:$A$1001,products!$B$1:$B$1001,0))</f>
        <v>Rob</v>
      </c>
      <c r="J171" t="str">
        <f>IF(_xlfn.XLOOKUP(D171,products!$A$1:$A$1001,products!$C$1:$C$1001,0)=0,"",_xlfn.XLOOKUP(D171,products!$A$1:$A$1001,products!$C$1:$C$1001,0))</f>
        <v>D</v>
      </c>
      <c r="K171" s="1">
        <f>IF(_xlfn.XLOOKUP(D171,products!$A$1:$A$1001,products!$D$1:$D$1001,0)=0,"",_xlfn.XLOOKUP(D171,products!$A$1:$A$1001,products!$D$1:$D$1001,0))</f>
        <v>1</v>
      </c>
      <c r="L171">
        <f>IF(_xlfn.XLOOKUP(D171,products!$A$1:$A$1001,products!$E$1:$E$1001,0)=0,"",_xlfn.XLOOKUP(D171,products!$A$1:$A$1001,products!$E$1:$E$1001,0))</f>
        <v>8.9499999999999993</v>
      </c>
      <c r="M171">
        <f t="shared" si="6"/>
        <v>17.899999999999999</v>
      </c>
      <c r="N171" t="str">
        <f t="shared" si="7"/>
        <v>Robusta</v>
      </c>
      <c r="O171" t="str">
        <f t="shared" si="8"/>
        <v>Dark</v>
      </c>
      <c r="P171" t="str">
        <f>IF(_xlfn.XLOOKUP(C171,customers!$A$1:$A$1001,customers!$I$1:$I$1001,0)=0,"",_xlfn.XLOOKUP(C171,customers!$A$1:$A$1001,customers!$I$1:$I$1001,0))</f>
        <v>No</v>
      </c>
    </row>
    <row r="172" spans="1:16" x14ac:dyDescent="0.2">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IF(_xlfn.XLOOKUP(C172,customers!$A$1:$A$1001,customers!$G$1:$G$1001,0)=0,"",_xlfn.XLOOKUP(C172,customers!$A$1:$A$1001,customers!$G$1:$G$1001,0))</f>
        <v>United Kingdom</v>
      </c>
      <c r="I172" t="str">
        <f>IF(_xlfn.XLOOKUP(D172,products!$A$1:$A$1001,products!$B$1:$B$1001,0)=0,"",_xlfn.XLOOKUP(D172,products!$A$1:$A$1001,products!$B$1:$B$1001,0))</f>
        <v>Exc</v>
      </c>
      <c r="J172" t="str">
        <f>IF(_xlfn.XLOOKUP(D172,products!$A$1:$A$1001,products!$C$1:$C$1001,0)=0,"",_xlfn.XLOOKUP(D172,products!$A$1:$A$1001,products!$C$1:$C$1001,0))</f>
        <v>L</v>
      </c>
      <c r="K172" s="1">
        <f>IF(_xlfn.XLOOKUP(D172,products!$A$1:$A$1001,products!$D$1:$D$1001,0)=0,"",_xlfn.XLOOKUP(D172,products!$A$1:$A$1001,products!$D$1:$D$1001,0))</f>
        <v>2.5</v>
      </c>
      <c r="L172">
        <f>IF(_xlfn.XLOOKUP(D172,products!$A$1:$A$1001,products!$E$1:$E$1001,0)=0,"",_xlfn.XLOOKUP(D172,products!$A$1:$A$1001,products!$E$1:$E$1001,0))</f>
        <v>34.154999999999994</v>
      </c>
      <c r="M172">
        <f t="shared" si="6"/>
        <v>68.309999999999988</v>
      </c>
      <c r="N172" t="str">
        <f t="shared" si="7"/>
        <v>Excelsa</v>
      </c>
      <c r="O172" t="str">
        <f t="shared" si="8"/>
        <v>Light</v>
      </c>
      <c r="P172" t="str">
        <f>IF(_xlfn.XLOOKUP(C172,customers!$A$1:$A$1001,customers!$I$1:$I$1001,0)=0,"",_xlfn.XLOOKUP(C172,customers!$A$1:$A$1001,customers!$I$1:$I$1001,0))</f>
        <v>No</v>
      </c>
    </row>
    <row r="173" spans="1:16" x14ac:dyDescent="0.2">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IF(_xlfn.XLOOKUP(C173,customers!$A$1:$A$1001,customers!$G$1:$G$1001,0)=0,"",_xlfn.XLOOKUP(C173,customers!$A$1:$A$1001,customers!$G$1:$G$1001,0))</f>
        <v>United States</v>
      </c>
      <c r="I173" t="str">
        <f>IF(_xlfn.XLOOKUP(D173,products!$A$1:$A$1001,products!$B$1:$B$1001,0)=0,"",_xlfn.XLOOKUP(D173,products!$A$1:$A$1001,products!$B$1:$B$1001,0))</f>
        <v>Exc</v>
      </c>
      <c r="J173" t="str">
        <f>IF(_xlfn.XLOOKUP(D173,products!$A$1:$A$1001,products!$C$1:$C$1001,0)=0,"",_xlfn.XLOOKUP(D173,products!$A$1:$A$1001,products!$C$1:$C$1001,0))</f>
        <v>M</v>
      </c>
      <c r="K173" s="1">
        <f>IF(_xlfn.XLOOKUP(D173,products!$A$1:$A$1001,products!$D$1:$D$1001,0)=0,"",_xlfn.XLOOKUP(D173,products!$A$1:$A$1001,products!$D$1:$D$1001,0))</f>
        <v>2.5</v>
      </c>
      <c r="L173">
        <f>IF(_xlfn.XLOOKUP(D173,products!$A$1:$A$1001,products!$E$1:$E$1001,0)=0,"",_xlfn.XLOOKUP(D173,products!$A$1:$A$1001,products!$E$1:$E$1001,0))</f>
        <v>31.624999999999996</v>
      </c>
      <c r="M173">
        <f t="shared" si="6"/>
        <v>63.249999999999993</v>
      </c>
      <c r="N173" t="str">
        <f t="shared" si="7"/>
        <v>Excelsa</v>
      </c>
      <c r="O173" t="str">
        <f t="shared" si="8"/>
        <v>Medium</v>
      </c>
      <c r="P173" t="str">
        <f>IF(_xlfn.XLOOKUP(C173,customers!$A$1:$A$1001,customers!$I$1:$I$1001,0)=0,"",_xlfn.XLOOKUP(C173,customers!$A$1:$A$1001,customers!$I$1:$I$1001,0))</f>
        <v>Yes</v>
      </c>
    </row>
    <row r="174" spans="1:16" x14ac:dyDescent="0.2">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IF(_xlfn.XLOOKUP(C174,customers!$A$1:$A$1001,customers!$G$1:$G$1001,0)=0,"",_xlfn.XLOOKUP(C174,customers!$A$1:$A$1001,customers!$G$1:$G$1001,0))</f>
        <v>Ireland</v>
      </c>
      <c r="I174" t="str">
        <f>IF(_xlfn.XLOOKUP(D174,products!$A$1:$A$1001,products!$B$1:$B$1001,0)=0,"",_xlfn.XLOOKUP(D174,products!$A$1:$A$1001,products!$B$1:$B$1001,0))</f>
        <v>Exc</v>
      </c>
      <c r="J174" t="str">
        <f>IF(_xlfn.XLOOKUP(D174,products!$A$1:$A$1001,products!$C$1:$C$1001,0)=0,"",_xlfn.XLOOKUP(D174,products!$A$1:$A$1001,products!$C$1:$C$1001,0))</f>
        <v>D</v>
      </c>
      <c r="K174" s="1">
        <f>IF(_xlfn.XLOOKUP(D174,products!$A$1:$A$1001,products!$D$1:$D$1001,0)=0,"",_xlfn.XLOOKUP(D174,products!$A$1:$A$1001,products!$D$1:$D$1001,0))</f>
        <v>0.5</v>
      </c>
      <c r="L174">
        <f>IF(_xlfn.XLOOKUP(D174,products!$A$1:$A$1001,products!$E$1:$E$1001,0)=0,"",_xlfn.XLOOKUP(D174,products!$A$1:$A$1001,products!$E$1:$E$1001,0))</f>
        <v>7.29</v>
      </c>
      <c r="M174">
        <f t="shared" si="6"/>
        <v>21.87</v>
      </c>
      <c r="N174" t="str">
        <f t="shared" si="7"/>
        <v>Excelsa</v>
      </c>
      <c r="O174" t="str">
        <f t="shared" si="8"/>
        <v>Dark</v>
      </c>
      <c r="P174" t="str">
        <f>IF(_xlfn.XLOOKUP(C174,customers!$A$1:$A$1001,customers!$I$1:$I$1001,0)=0,"",_xlfn.XLOOKUP(C174,customers!$A$1:$A$1001,customers!$I$1:$I$1001,0))</f>
        <v>No</v>
      </c>
    </row>
    <row r="175" spans="1:16" x14ac:dyDescent="0.2">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IF(_xlfn.XLOOKUP(C175,customers!$A$1:$A$1001,customers!$G$1:$G$1001,0)=0,"",_xlfn.XLOOKUP(C175,customers!$A$1:$A$1001,customers!$G$1:$G$1001,0))</f>
        <v>United States</v>
      </c>
      <c r="I175" t="str">
        <f>IF(_xlfn.XLOOKUP(D175,products!$A$1:$A$1001,products!$B$1:$B$1001,0)=0,"",_xlfn.XLOOKUP(D175,products!$A$1:$A$1001,products!$B$1:$B$1001,0))</f>
        <v>Rob</v>
      </c>
      <c r="J175" t="str">
        <f>IF(_xlfn.XLOOKUP(D175,products!$A$1:$A$1001,products!$C$1:$C$1001,0)=0,"",_xlfn.XLOOKUP(D175,products!$A$1:$A$1001,products!$C$1:$C$1001,0))</f>
        <v>M</v>
      </c>
      <c r="K175" s="1">
        <f>IF(_xlfn.XLOOKUP(D175,products!$A$1:$A$1001,products!$D$1:$D$1001,0)=0,"",_xlfn.XLOOKUP(D175,products!$A$1:$A$1001,products!$D$1:$D$1001,0))</f>
        <v>2.5</v>
      </c>
      <c r="L175">
        <f>IF(_xlfn.XLOOKUP(D175,products!$A$1:$A$1001,products!$E$1:$E$1001,0)=0,"",_xlfn.XLOOKUP(D175,products!$A$1:$A$1001,products!$E$1:$E$1001,0))</f>
        <v>22.884999999999998</v>
      </c>
      <c r="M175">
        <f t="shared" si="6"/>
        <v>91.539999999999992</v>
      </c>
      <c r="N175" t="str">
        <f t="shared" si="7"/>
        <v>Robusta</v>
      </c>
      <c r="O175" t="str">
        <f t="shared" si="8"/>
        <v>Medium</v>
      </c>
      <c r="P175" t="str">
        <f>IF(_xlfn.XLOOKUP(C175,customers!$A$1:$A$1001,customers!$I$1:$I$1001,0)=0,"",_xlfn.XLOOKUP(C175,customers!$A$1:$A$1001,customers!$I$1:$I$1001,0))</f>
        <v>No</v>
      </c>
    </row>
    <row r="176" spans="1:16" x14ac:dyDescent="0.2">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IF(_xlfn.XLOOKUP(C176,customers!$A$1:$A$1001,customers!$G$1:$G$1001,0)=0,"",_xlfn.XLOOKUP(C176,customers!$A$1:$A$1001,customers!$G$1:$G$1001,0))</f>
        <v>United States</v>
      </c>
      <c r="I176" t="str">
        <f>IF(_xlfn.XLOOKUP(D176,products!$A$1:$A$1001,products!$B$1:$B$1001,0)=0,"",_xlfn.XLOOKUP(D176,products!$A$1:$A$1001,products!$B$1:$B$1001,0))</f>
        <v>Exc</v>
      </c>
      <c r="J176" t="str">
        <f>IF(_xlfn.XLOOKUP(D176,products!$A$1:$A$1001,products!$C$1:$C$1001,0)=0,"",_xlfn.XLOOKUP(D176,products!$A$1:$A$1001,products!$C$1:$C$1001,0))</f>
        <v>L</v>
      </c>
      <c r="K176" s="1">
        <f>IF(_xlfn.XLOOKUP(D176,products!$A$1:$A$1001,products!$D$1:$D$1001,0)=0,"",_xlfn.XLOOKUP(D176,products!$A$1:$A$1001,products!$D$1:$D$1001,0))</f>
        <v>2.5</v>
      </c>
      <c r="L176">
        <f>IF(_xlfn.XLOOKUP(D176,products!$A$1:$A$1001,products!$E$1:$E$1001,0)=0,"",_xlfn.XLOOKUP(D176,products!$A$1:$A$1001,products!$E$1:$E$1001,0))</f>
        <v>34.154999999999994</v>
      </c>
      <c r="M176">
        <f t="shared" si="6"/>
        <v>204.92999999999995</v>
      </c>
      <c r="N176" t="str">
        <f t="shared" si="7"/>
        <v>Excelsa</v>
      </c>
      <c r="O176" t="str">
        <f t="shared" si="8"/>
        <v>Light</v>
      </c>
      <c r="P176" t="str">
        <f>IF(_xlfn.XLOOKUP(C176,customers!$A$1:$A$1001,customers!$I$1:$I$1001,0)=0,"",_xlfn.XLOOKUP(C176,customers!$A$1:$A$1001,customers!$I$1:$I$1001,0))</f>
        <v>Yes</v>
      </c>
    </row>
    <row r="177" spans="1:16" x14ac:dyDescent="0.2">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IF(_xlfn.XLOOKUP(C177,customers!$A$1:$A$1001,customers!$G$1:$G$1001,0)=0,"",_xlfn.XLOOKUP(C177,customers!$A$1:$A$1001,customers!$G$1:$G$1001,0))</f>
        <v>United States</v>
      </c>
      <c r="I177" t="str">
        <f>IF(_xlfn.XLOOKUP(D177,products!$A$1:$A$1001,products!$B$1:$B$1001,0)=0,"",_xlfn.XLOOKUP(D177,products!$A$1:$A$1001,products!$B$1:$B$1001,0))</f>
        <v>Exc</v>
      </c>
      <c r="J177" t="str">
        <f>IF(_xlfn.XLOOKUP(D177,products!$A$1:$A$1001,products!$C$1:$C$1001,0)=0,"",_xlfn.XLOOKUP(D177,products!$A$1:$A$1001,products!$C$1:$C$1001,0))</f>
        <v>M</v>
      </c>
      <c r="K177" s="1">
        <f>IF(_xlfn.XLOOKUP(D177,products!$A$1:$A$1001,products!$D$1:$D$1001,0)=0,"",_xlfn.XLOOKUP(D177,products!$A$1:$A$1001,products!$D$1:$D$1001,0))</f>
        <v>2.5</v>
      </c>
      <c r="L177">
        <f>IF(_xlfn.XLOOKUP(D177,products!$A$1:$A$1001,products!$E$1:$E$1001,0)=0,"",_xlfn.XLOOKUP(D177,products!$A$1:$A$1001,products!$E$1:$E$1001,0))</f>
        <v>31.624999999999996</v>
      </c>
      <c r="M177">
        <f t="shared" si="6"/>
        <v>63.249999999999993</v>
      </c>
      <c r="N177" t="str">
        <f t="shared" si="7"/>
        <v>Excelsa</v>
      </c>
      <c r="O177" t="str">
        <f t="shared" si="8"/>
        <v>Medium</v>
      </c>
      <c r="P177" t="str">
        <f>IF(_xlfn.XLOOKUP(C177,customers!$A$1:$A$1001,customers!$I$1:$I$1001,0)=0,"",_xlfn.XLOOKUP(C177,customers!$A$1:$A$1001,customers!$I$1:$I$1001,0))</f>
        <v>Yes</v>
      </c>
    </row>
    <row r="178" spans="1:16" x14ac:dyDescent="0.2">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IF(_xlfn.XLOOKUP(C178,customers!$A$1:$A$1001,customers!$G$1:$G$1001,0)=0,"",_xlfn.XLOOKUP(C178,customers!$A$1:$A$1001,customers!$G$1:$G$1001,0))</f>
        <v>United States</v>
      </c>
      <c r="I178" t="str">
        <f>IF(_xlfn.XLOOKUP(D178,products!$A$1:$A$1001,products!$B$1:$B$1001,0)=0,"",_xlfn.XLOOKUP(D178,products!$A$1:$A$1001,products!$B$1:$B$1001,0))</f>
        <v>Exc</v>
      </c>
      <c r="J178" t="str">
        <f>IF(_xlfn.XLOOKUP(D178,products!$A$1:$A$1001,products!$C$1:$C$1001,0)=0,"",_xlfn.XLOOKUP(D178,products!$A$1:$A$1001,products!$C$1:$C$1001,0))</f>
        <v>L</v>
      </c>
      <c r="K178" s="1">
        <f>IF(_xlfn.XLOOKUP(D178,products!$A$1:$A$1001,products!$D$1:$D$1001,0)=0,"",_xlfn.XLOOKUP(D178,products!$A$1:$A$1001,products!$D$1:$D$1001,0))</f>
        <v>2.5</v>
      </c>
      <c r="L178">
        <f>IF(_xlfn.XLOOKUP(D178,products!$A$1:$A$1001,products!$E$1:$E$1001,0)=0,"",_xlfn.XLOOKUP(D178,products!$A$1:$A$1001,products!$E$1:$E$1001,0))</f>
        <v>34.154999999999994</v>
      </c>
      <c r="M178">
        <f t="shared" si="6"/>
        <v>34.154999999999994</v>
      </c>
      <c r="N178" t="str">
        <f t="shared" si="7"/>
        <v>Excelsa</v>
      </c>
      <c r="O178" t="str">
        <f t="shared" si="8"/>
        <v>Light</v>
      </c>
      <c r="P178" t="str">
        <f>IF(_xlfn.XLOOKUP(C178,customers!$A$1:$A$1001,customers!$I$1:$I$1001,0)=0,"",_xlfn.XLOOKUP(C178,customers!$A$1:$A$1001,customers!$I$1:$I$1001,0))</f>
        <v>Yes</v>
      </c>
    </row>
    <row r="179" spans="1:16" x14ac:dyDescent="0.2">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IF(_xlfn.XLOOKUP(C179,customers!$A$1:$A$1001,customers!$G$1:$G$1001,0)=0,"",_xlfn.XLOOKUP(C179,customers!$A$1:$A$1001,customers!$G$1:$G$1001,0))</f>
        <v>United States</v>
      </c>
      <c r="I179" t="str">
        <f>IF(_xlfn.XLOOKUP(D179,products!$A$1:$A$1001,products!$B$1:$B$1001,0)=0,"",_xlfn.XLOOKUP(D179,products!$A$1:$A$1001,products!$B$1:$B$1001,0))</f>
        <v>Rob</v>
      </c>
      <c r="J179" t="str">
        <f>IF(_xlfn.XLOOKUP(D179,products!$A$1:$A$1001,products!$C$1:$C$1001,0)=0,"",_xlfn.XLOOKUP(D179,products!$A$1:$A$1001,products!$C$1:$C$1001,0))</f>
        <v>L</v>
      </c>
      <c r="K179" s="1">
        <f>IF(_xlfn.XLOOKUP(D179,products!$A$1:$A$1001,products!$D$1:$D$1001,0)=0,"",_xlfn.XLOOKUP(D179,products!$A$1:$A$1001,products!$D$1:$D$1001,0))</f>
        <v>2.5</v>
      </c>
      <c r="L179">
        <f>IF(_xlfn.XLOOKUP(D179,products!$A$1:$A$1001,products!$E$1:$E$1001,0)=0,"",_xlfn.XLOOKUP(D179,products!$A$1:$A$1001,products!$E$1:$E$1001,0))</f>
        <v>27.484999999999996</v>
      </c>
      <c r="M179">
        <f t="shared" si="6"/>
        <v>109.93999999999998</v>
      </c>
      <c r="N179" t="str">
        <f t="shared" si="7"/>
        <v>Robusta</v>
      </c>
      <c r="O179" t="str">
        <f t="shared" si="8"/>
        <v>Light</v>
      </c>
      <c r="P179" t="str">
        <f>IF(_xlfn.XLOOKUP(C179,customers!$A$1:$A$1001,customers!$I$1:$I$1001,0)=0,"",_xlfn.XLOOKUP(C179,customers!$A$1:$A$1001,customers!$I$1:$I$1001,0))</f>
        <v>Yes</v>
      </c>
    </row>
    <row r="180" spans="1:16" x14ac:dyDescent="0.2">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IF(_xlfn.XLOOKUP(C180,customers!$A$1:$A$1001,customers!$G$1:$G$1001,0)=0,"",_xlfn.XLOOKUP(C180,customers!$A$1:$A$1001,customers!$G$1:$G$1001,0))</f>
        <v>United States</v>
      </c>
      <c r="I180" t="str">
        <f>IF(_xlfn.XLOOKUP(D180,products!$A$1:$A$1001,products!$B$1:$B$1001,0)=0,"",_xlfn.XLOOKUP(D180,products!$A$1:$A$1001,products!$B$1:$B$1001,0))</f>
        <v>Ara</v>
      </c>
      <c r="J180" t="str">
        <f>IF(_xlfn.XLOOKUP(D180,products!$A$1:$A$1001,products!$C$1:$C$1001,0)=0,"",_xlfn.XLOOKUP(D180,products!$A$1:$A$1001,products!$C$1:$C$1001,0))</f>
        <v>L</v>
      </c>
      <c r="K180" s="1">
        <f>IF(_xlfn.XLOOKUP(D180,products!$A$1:$A$1001,products!$D$1:$D$1001,0)=0,"",_xlfn.XLOOKUP(D180,products!$A$1:$A$1001,products!$D$1:$D$1001,0))</f>
        <v>1</v>
      </c>
      <c r="L180">
        <f>IF(_xlfn.XLOOKUP(D180,products!$A$1:$A$1001,products!$E$1:$E$1001,0)=0,"",_xlfn.XLOOKUP(D180,products!$A$1:$A$1001,products!$E$1:$E$1001,0))</f>
        <v>12.95</v>
      </c>
      <c r="M180">
        <f t="shared" si="6"/>
        <v>25.9</v>
      </c>
      <c r="N180" t="str">
        <f t="shared" si="7"/>
        <v>Arabica</v>
      </c>
      <c r="O180" t="str">
        <f t="shared" si="8"/>
        <v>Light</v>
      </c>
      <c r="P180" t="str">
        <f>IF(_xlfn.XLOOKUP(C180,customers!$A$1:$A$1001,customers!$I$1:$I$1001,0)=0,"",_xlfn.XLOOKUP(C180,customers!$A$1:$A$1001,customers!$I$1:$I$1001,0))</f>
        <v>No</v>
      </c>
    </row>
    <row r="181" spans="1:16" x14ac:dyDescent="0.2">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IF(_xlfn.XLOOKUP(C181,customers!$A$1:$A$1001,customers!$G$1:$G$1001,0)=0,"",_xlfn.XLOOKUP(C181,customers!$A$1:$A$1001,customers!$G$1:$G$1001,0))</f>
        <v>Ireland</v>
      </c>
      <c r="I181" t="str">
        <f>IF(_xlfn.XLOOKUP(D181,products!$A$1:$A$1001,products!$B$1:$B$1001,0)=0,"",_xlfn.XLOOKUP(D181,products!$A$1:$A$1001,products!$B$1:$B$1001,0))</f>
        <v>Ara</v>
      </c>
      <c r="J181" t="str">
        <f>IF(_xlfn.XLOOKUP(D181,products!$A$1:$A$1001,products!$C$1:$C$1001,0)=0,"",_xlfn.XLOOKUP(D181,products!$A$1:$A$1001,products!$C$1:$C$1001,0))</f>
        <v>D</v>
      </c>
      <c r="K181" s="1">
        <f>IF(_xlfn.XLOOKUP(D181,products!$A$1:$A$1001,products!$D$1:$D$1001,0)=0,"",_xlfn.XLOOKUP(D181,products!$A$1:$A$1001,products!$D$1:$D$1001,0))</f>
        <v>0.2</v>
      </c>
      <c r="L181">
        <f>IF(_xlfn.XLOOKUP(D181,products!$A$1:$A$1001,products!$E$1:$E$1001,0)=0,"",_xlfn.XLOOKUP(D181,products!$A$1:$A$1001,products!$E$1:$E$1001,0))</f>
        <v>2.9849999999999999</v>
      </c>
      <c r="M181">
        <f t="shared" si="6"/>
        <v>2.9849999999999999</v>
      </c>
      <c r="N181" t="str">
        <f t="shared" si="7"/>
        <v>Arabica</v>
      </c>
      <c r="O181" t="str">
        <f t="shared" si="8"/>
        <v>Dark</v>
      </c>
      <c r="P181" t="str">
        <f>IF(_xlfn.XLOOKUP(C181,customers!$A$1:$A$1001,customers!$I$1:$I$1001,0)=0,"",_xlfn.XLOOKUP(C181,customers!$A$1:$A$1001,customers!$I$1:$I$1001,0))</f>
        <v>No</v>
      </c>
    </row>
    <row r="182" spans="1:16" x14ac:dyDescent="0.2">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IF(_xlfn.XLOOKUP(C182,customers!$A$1:$A$1001,customers!$G$1:$G$1001,0)=0,"",_xlfn.XLOOKUP(C182,customers!$A$1:$A$1001,customers!$G$1:$G$1001,0))</f>
        <v>United States</v>
      </c>
      <c r="I182" t="str">
        <f>IF(_xlfn.XLOOKUP(D182,products!$A$1:$A$1001,products!$B$1:$B$1001,0)=0,"",_xlfn.XLOOKUP(D182,products!$A$1:$A$1001,products!$B$1:$B$1001,0))</f>
        <v>Exc</v>
      </c>
      <c r="J182" t="str">
        <f>IF(_xlfn.XLOOKUP(D182,products!$A$1:$A$1001,products!$C$1:$C$1001,0)=0,"",_xlfn.XLOOKUP(D182,products!$A$1:$A$1001,products!$C$1:$C$1001,0))</f>
        <v>L</v>
      </c>
      <c r="K182" s="1">
        <f>IF(_xlfn.XLOOKUP(D182,products!$A$1:$A$1001,products!$D$1:$D$1001,0)=0,"",_xlfn.XLOOKUP(D182,products!$A$1:$A$1001,products!$D$1:$D$1001,0))</f>
        <v>0.2</v>
      </c>
      <c r="L182">
        <f>IF(_xlfn.XLOOKUP(D182,products!$A$1:$A$1001,products!$E$1:$E$1001,0)=0,"",_xlfn.XLOOKUP(D182,products!$A$1:$A$1001,products!$E$1:$E$1001,0))</f>
        <v>4.4550000000000001</v>
      </c>
      <c r="M182">
        <f t="shared" si="6"/>
        <v>22.274999999999999</v>
      </c>
      <c r="N182" t="str">
        <f t="shared" si="7"/>
        <v>Excelsa</v>
      </c>
      <c r="O182" t="str">
        <f t="shared" si="8"/>
        <v>Light</v>
      </c>
      <c r="P182" t="str">
        <f>IF(_xlfn.XLOOKUP(C182,customers!$A$1:$A$1001,customers!$I$1:$I$1001,0)=0,"",_xlfn.XLOOKUP(C182,customers!$A$1:$A$1001,customers!$I$1:$I$1001,0))</f>
        <v>No</v>
      </c>
    </row>
    <row r="183" spans="1:16" x14ac:dyDescent="0.2">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IF(_xlfn.XLOOKUP(C183,customers!$A$1:$A$1001,customers!$G$1:$G$1001,0)=0,"",_xlfn.XLOOKUP(C183,customers!$A$1:$A$1001,customers!$G$1:$G$1001,0))</f>
        <v>United States</v>
      </c>
      <c r="I183" t="str">
        <f>IF(_xlfn.XLOOKUP(D183,products!$A$1:$A$1001,products!$B$1:$B$1001,0)=0,"",_xlfn.XLOOKUP(D183,products!$A$1:$A$1001,products!$B$1:$B$1001,0))</f>
        <v>Ara</v>
      </c>
      <c r="J183" t="str">
        <f>IF(_xlfn.XLOOKUP(D183,products!$A$1:$A$1001,products!$C$1:$C$1001,0)=0,"",_xlfn.XLOOKUP(D183,products!$A$1:$A$1001,products!$C$1:$C$1001,0))</f>
        <v>D</v>
      </c>
      <c r="K183" s="1">
        <f>IF(_xlfn.XLOOKUP(D183,products!$A$1:$A$1001,products!$D$1:$D$1001,0)=0,"",_xlfn.XLOOKUP(D183,products!$A$1:$A$1001,products!$D$1:$D$1001,0))</f>
        <v>0.5</v>
      </c>
      <c r="L183">
        <f>IF(_xlfn.XLOOKUP(D183,products!$A$1:$A$1001,products!$E$1:$E$1001,0)=0,"",_xlfn.XLOOKUP(D183,products!$A$1:$A$1001,products!$E$1:$E$1001,0))</f>
        <v>5.97</v>
      </c>
      <c r="M183">
        <f t="shared" si="6"/>
        <v>29.849999999999998</v>
      </c>
      <c r="N183" t="str">
        <f t="shared" si="7"/>
        <v>Arabica</v>
      </c>
      <c r="O183" t="str">
        <f t="shared" si="8"/>
        <v>Dark</v>
      </c>
      <c r="P183" t="str">
        <f>IF(_xlfn.XLOOKUP(C183,customers!$A$1:$A$1001,customers!$I$1:$I$1001,0)=0,"",_xlfn.XLOOKUP(C183,customers!$A$1:$A$1001,customers!$I$1:$I$1001,0))</f>
        <v>No</v>
      </c>
    </row>
    <row r="184" spans="1:16" x14ac:dyDescent="0.2">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IF(_xlfn.XLOOKUP(C184,customers!$A$1:$A$1001,customers!$G$1:$G$1001,0)=0,"",_xlfn.XLOOKUP(C184,customers!$A$1:$A$1001,customers!$G$1:$G$1001,0))</f>
        <v>United States</v>
      </c>
      <c r="I184" t="str">
        <f>IF(_xlfn.XLOOKUP(D184,products!$A$1:$A$1001,products!$B$1:$B$1001,0)=0,"",_xlfn.XLOOKUP(D184,products!$A$1:$A$1001,products!$B$1:$B$1001,0))</f>
        <v>Rob</v>
      </c>
      <c r="J184" t="str">
        <f>IF(_xlfn.XLOOKUP(D184,products!$A$1:$A$1001,products!$C$1:$C$1001,0)=0,"",_xlfn.XLOOKUP(D184,products!$A$1:$A$1001,products!$C$1:$C$1001,0))</f>
        <v>D</v>
      </c>
      <c r="K184" s="1">
        <f>IF(_xlfn.XLOOKUP(D184,products!$A$1:$A$1001,products!$D$1:$D$1001,0)=0,"",_xlfn.XLOOKUP(D184,products!$A$1:$A$1001,products!$D$1:$D$1001,0))</f>
        <v>0.5</v>
      </c>
      <c r="L184">
        <f>IF(_xlfn.XLOOKUP(D184,products!$A$1:$A$1001,products!$E$1:$E$1001,0)=0,"",_xlfn.XLOOKUP(D184,products!$A$1:$A$1001,products!$E$1:$E$1001,0))</f>
        <v>5.3699999999999992</v>
      </c>
      <c r="M184">
        <f t="shared" si="6"/>
        <v>32.22</v>
      </c>
      <c r="N184" t="str">
        <f t="shared" si="7"/>
        <v>Robusta</v>
      </c>
      <c r="O184" t="str">
        <f t="shared" si="8"/>
        <v>Dark</v>
      </c>
      <c r="P184" t="str">
        <f>IF(_xlfn.XLOOKUP(C184,customers!$A$1:$A$1001,customers!$I$1:$I$1001,0)=0,"",_xlfn.XLOOKUP(C184,customers!$A$1:$A$1001,customers!$I$1:$I$1001,0))</f>
        <v>No</v>
      </c>
    </row>
    <row r="185" spans="1:16" x14ac:dyDescent="0.2">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IF(_xlfn.XLOOKUP(C185,customers!$A$1:$A$1001,customers!$G$1:$G$1001,0)=0,"",_xlfn.XLOOKUP(C185,customers!$A$1:$A$1001,customers!$G$1:$G$1001,0))</f>
        <v>United States</v>
      </c>
      <c r="I185" t="str">
        <f>IF(_xlfn.XLOOKUP(D185,products!$A$1:$A$1001,products!$B$1:$B$1001,0)=0,"",_xlfn.XLOOKUP(D185,products!$A$1:$A$1001,products!$B$1:$B$1001,0))</f>
        <v>Exc</v>
      </c>
      <c r="J185" t="str">
        <f>IF(_xlfn.XLOOKUP(D185,products!$A$1:$A$1001,products!$C$1:$C$1001,0)=0,"",_xlfn.XLOOKUP(D185,products!$A$1:$A$1001,products!$C$1:$C$1001,0))</f>
        <v>M</v>
      </c>
      <c r="K185" s="1">
        <f>IF(_xlfn.XLOOKUP(D185,products!$A$1:$A$1001,products!$D$1:$D$1001,0)=0,"",_xlfn.XLOOKUP(D185,products!$A$1:$A$1001,products!$D$1:$D$1001,0))</f>
        <v>0.2</v>
      </c>
      <c r="L185">
        <f>IF(_xlfn.XLOOKUP(D185,products!$A$1:$A$1001,products!$E$1:$E$1001,0)=0,"",_xlfn.XLOOKUP(D185,products!$A$1:$A$1001,products!$E$1:$E$1001,0))</f>
        <v>4.125</v>
      </c>
      <c r="M185">
        <f t="shared" si="6"/>
        <v>8.25</v>
      </c>
      <c r="N185" t="str">
        <f t="shared" si="7"/>
        <v>Excelsa</v>
      </c>
      <c r="O185" t="str">
        <f t="shared" si="8"/>
        <v>Medium</v>
      </c>
      <c r="P185" t="str">
        <f>IF(_xlfn.XLOOKUP(C185,customers!$A$1:$A$1001,customers!$I$1:$I$1001,0)=0,"",_xlfn.XLOOKUP(C185,customers!$A$1:$A$1001,customers!$I$1:$I$1001,0))</f>
        <v>No</v>
      </c>
    </row>
    <row r="186" spans="1:16" x14ac:dyDescent="0.2">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IF(_xlfn.XLOOKUP(C186,customers!$A$1:$A$1001,customers!$G$1:$G$1001,0)=0,"",_xlfn.XLOOKUP(C186,customers!$A$1:$A$1001,customers!$G$1:$G$1001,0))</f>
        <v>United States</v>
      </c>
      <c r="I186" t="str">
        <f>IF(_xlfn.XLOOKUP(D186,products!$A$1:$A$1001,products!$B$1:$B$1001,0)=0,"",_xlfn.XLOOKUP(D186,products!$A$1:$A$1001,products!$B$1:$B$1001,0))</f>
        <v>Ara</v>
      </c>
      <c r="J186" t="str">
        <f>IF(_xlfn.XLOOKUP(D186,products!$A$1:$A$1001,products!$C$1:$C$1001,0)=0,"",_xlfn.XLOOKUP(D186,products!$A$1:$A$1001,products!$C$1:$C$1001,0))</f>
        <v>L</v>
      </c>
      <c r="K186" s="1">
        <f>IF(_xlfn.XLOOKUP(D186,products!$A$1:$A$1001,products!$D$1:$D$1001,0)=0,"",_xlfn.XLOOKUP(D186,products!$A$1:$A$1001,products!$D$1:$D$1001,0))</f>
        <v>0.5</v>
      </c>
      <c r="L186">
        <f>IF(_xlfn.XLOOKUP(D186,products!$A$1:$A$1001,products!$E$1:$E$1001,0)=0,"",_xlfn.XLOOKUP(D186,products!$A$1:$A$1001,products!$E$1:$E$1001,0))</f>
        <v>7.77</v>
      </c>
      <c r="M186">
        <f t="shared" si="6"/>
        <v>31.08</v>
      </c>
      <c r="N186" t="str">
        <f t="shared" si="7"/>
        <v>Arabica</v>
      </c>
      <c r="O186" t="str">
        <f t="shared" si="8"/>
        <v>Light</v>
      </c>
      <c r="P186" t="str">
        <f>IF(_xlfn.XLOOKUP(C186,customers!$A$1:$A$1001,customers!$I$1:$I$1001,0)=0,"",_xlfn.XLOOKUP(C186,customers!$A$1:$A$1001,customers!$I$1:$I$1001,0))</f>
        <v>No</v>
      </c>
    </row>
    <row r="187" spans="1:16" x14ac:dyDescent="0.2">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IF(_xlfn.XLOOKUP(C187,customers!$A$1:$A$1001,customers!$G$1:$G$1001,0)=0,"",_xlfn.XLOOKUP(C187,customers!$A$1:$A$1001,customers!$G$1:$G$1001,0))</f>
        <v>United States</v>
      </c>
      <c r="I187" t="str">
        <f>IF(_xlfn.XLOOKUP(D187,products!$A$1:$A$1001,products!$B$1:$B$1001,0)=0,"",_xlfn.XLOOKUP(D187,products!$A$1:$A$1001,products!$B$1:$B$1001,0))</f>
        <v>Exc</v>
      </c>
      <c r="J187" t="str">
        <f>IF(_xlfn.XLOOKUP(D187,products!$A$1:$A$1001,products!$C$1:$C$1001,0)=0,"",_xlfn.XLOOKUP(D187,products!$A$1:$A$1001,products!$C$1:$C$1001,0))</f>
        <v>D</v>
      </c>
      <c r="K187" s="1">
        <f>IF(_xlfn.XLOOKUP(D187,products!$A$1:$A$1001,products!$D$1:$D$1001,0)=0,"",_xlfn.XLOOKUP(D187,products!$A$1:$A$1001,products!$D$1:$D$1001,0))</f>
        <v>0.5</v>
      </c>
      <c r="L187">
        <f>IF(_xlfn.XLOOKUP(D187,products!$A$1:$A$1001,products!$E$1:$E$1001,0)=0,"",_xlfn.XLOOKUP(D187,products!$A$1:$A$1001,products!$E$1:$E$1001,0))</f>
        <v>7.29</v>
      </c>
      <c r="M187">
        <f t="shared" si="6"/>
        <v>36.450000000000003</v>
      </c>
      <c r="N187" t="str">
        <f t="shared" si="7"/>
        <v>Excelsa</v>
      </c>
      <c r="O187" t="str">
        <f t="shared" si="8"/>
        <v>Dark</v>
      </c>
      <c r="P187" t="str">
        <f>IF(_xlfn.XLOOKUP(C187,customers!$A$1:$A$1001,customers!$I$1:$I$1001,0)=0,"",_xlfn.XLOOKUP(C187,customers!$A$1:$A$1001,customers!$I$1:$I$1001,0))</f>
        <v>Yes</v>
      </c>
    </row>
    <row r="188" spans="1:16" x14ac:dyDescent="0.2">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IF(_xlfn.XLOOKUP(C188,customers!$A$1:$A$1001,customers!$G$1:$G$1001,0)=0,"",_xlfn.XLOOKUP(C188,customers!$A$1:$A$1001,customers!$G$1:$G$1001,0))</f>
        <v>United States</v>
      </c>
      <c r="I188" t="str">
        <f>IF(_xlfn.XLOOKUP(D188,products!$A$1:$A$1001,products!$B$1:$B$1001,0)=0,"",_xlfn.XLOOKUP(D188,products!$A$1:$A$1001,products!$B$1:$B$1001,0))</f>
        <v>Rob</v>
      </c>
      <c r="J188" t="str">
        <f>IF(_xlfn.XLOOKUP(D188,products!$A$1:$A$1001,products!$C$1:$C$1001,0)=0,"",_xlfn.XLOOKUP(D188,products!$A$1:$A$1001,products!$C$1:$C$1001,0))</f>
        <v>M</v>
      </c>
      <c r="K188" s="1">
        <f>IF(_xlfn.XLOOKUP(D188,products!$A$1:$A$1001,products!$D$1:$D$1001,0)=0,"",_xlfn.XLOOKUP(D188,products!$A$1:$A$1001,products!$D$1:$D$1001,0))</f>
        <v>2.5</v>
      </c>
      <c r="L188">
        <f>IF(_xlfn.XLOOKUP(D188,products!$A$1:$A$1001,products!$E$1:$E$1001,0)=0,"",_xlfn.XLOOKUP(D188,products!$A$1:$A$1001,products!$E$1:$E$1001,0))</f>
        <v>22.884999999999998</v>
      </c>
      <c r="M188">
        <f t="shared" si="6"/>
        <v>68.655000000000001</v>
      </c>
      <c r="N188" t="str">
        <f t="shared" si="7"/>
        <v>Robusta</v>
      </c>
      <c r="O188" t="str">
        <f t="shared" si="8"/>
        <v>Medium</v>
      </c>
      <c r="P188" t="str">
        <f>IF(_xlfn.XLOOKUP(C188,customers!$A$1:$A$1001,customers!$I$1:$I$1001,0)=0,"",_xlfn.XLOOKUP(C188,customers!$A$1:$A$1001,customers!$I$1:$I$1001,0))</f>
        <v>No</v>
      </c>
    </row>
    <row r="189" spans="1:16" x14ac:dyDescent="0.2">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IF(_xlfn.XLOOKUP(C189,customers!$A$1:$A$1001,customers!$G$1:$G$1001,0)=0,"",_xlfn.XLOOKUP(C189,customers!$A$1:$A$1001,customers!$G$1:$G$1001,0))</f>
        <v>United States</v>
      </c>
      <c r="I189" t="str">
        <f>IF(_xlfn.XLOOKUP(D189,products!$A$1:$A$1001,products!$B$1:$B$1001,0)=0,"",_xlfn.XLOOKUP(D189,products!$A$1:$A$1001,products!$B$1:$B$1001,0))</f>
        <v>Lib</v>
      </c>
      <c r="J189" t="str">
        <f>IF(_xlfn.XLOOKUP(D189,products!$A$1:$A$1001,products!$C$1:$C$1001,0)=0,"",_xlfn.XLOOKUP(D189,products!$A$1:$A$1001,products!$C$1:$C$1001,0))</f>
        <v>M</v>
      </c>
      <c r="K189" s="1">
        <f>IF(_xlfn.XLOOKUP(D189,products!$A$1:$A$1001,products!$D$1:$D$1001,0)=0,"",_xlfn.XLOOKUP(D189,products!$A$1:$A$1001,products!$D$1:$D$1001,0))</f>
        <v>0.5</v>
      </c>
      <c r="L189">
        <f>IF(_xlfn.XLOOKUP(D189,products!$A$1:$A$1001,products!$E$1:$E$1001,0)=0,"",_xlfn.XLOOKUP(D189,products!$A$1:$A$1001,products!$E$1:$E$1001,0))</f>
        <v>8.73</v>
      </c>
      <c r="M189">
        <f t="shared" si="6"/>
        <v>43.650000000000006</v>
      </c>
      <c r="N189" t="str">
        <f t="shared" si="7"/>
        <v>Liberica</v>
      </c>
      <c r="O189" t="str">
        <f t="shared" si="8"/>
        <v>Medium</v>
      </c>
      <c r="P189" t="str">
        <f>IF(_xlfn.XLOOKUP(C189,customers!$A$1:$A$1001,customers!$I$1:$I$1001,0)=0,"",_xlfn.XLOOKUP(C189,customers!$A$1:$A$1001,customers!$I$1:$I$1001,0))</f>
        <v>Yes</v>
      </c>
    </row>
    <row r="190" spans="1:16" x14ac:dyDescent="0.2">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IF(_xlfn.XLOOKUP(C190,customers!$A$1:$A$1001,customers!$G$1:$G$1001,0)=0,"",_xlfn.XLOOKUP(C190,customers!$A$1:$A$1001,customers!$G$1:$G$1001,0))</f>
        <v>United States</v>
      </c>
      <c r="I190" t="str">
        <f>IF(_xlfn.XLOOKUP(D190,products!$A$1:$A$1001,products!$B$1:$B$1001,0)=0,"",_xlfn.XLOOKUP(D190,products!$A$1:$A$1001,products!$B$1:$B$1001,0))</f>
        <v>Exc</v>
      </c>
      <c r="J190" t="str">
        <f>IF(_xlfn.XLOOKUP(D190,products!$A$1:$A$1001,products!$C$1:$C$1001,0)=0,"",_xlfn.XLOOKUP(D190,products!$A$1:$A$1001,products!$C$1:$C$1001,0))</f>
        <v>L</v>
      </c>
      <c r="K190" s="1">
        <f>IF(_xlfn.XLOOKUP(D190,products!$A$1:$A$1001,products!$D$1:$D$1001,0)=0,"",_xlfn.XLOOKUP(D190,products!$A$1:$A$1001,products!$D$1:$D$1001,0))</f>
        <v>0.2</v>
      </c>
      <c r="L190">
        <f>IF(_xlfn.XLOOKUP(D190,products!$A$1:$A$1001,products!$E$1:$E$1001,0)=0,"",_xlfn.XLOOKUP(D190,products!$A$1:$A$1001,products!$E$1:$E$1001,0))</f>
        <v>4.4550000000000001</v>
      </c>
      <c r="M190">
        <f t="shared" si="6"/>
        <v>4.4550000000000001</v>
      </c>
      <c r="N190" t="str">
        <f t="shared" si="7"/>
        <v>Excelsa</v>
      </c>
      <c r="O190" t="str">
        <f t="shared" si="8"/>
        <v>Light</v>
      </c>
      <c r="P190" t="str">
        <f>IF(_xlfn.XLOOKUP(C190,customers!$A$1:$A$1001,customers!$I$1:$I$1001,0)=0,"",_xlfn.XLOOKUP(C190,customers!$A$1:$A$1001,customers!$I$1:$I$1001,0))</f>
        <v>Yes</v>
      </c>
    </row>
    <row r="191" spans="1:16" x14ac:dyDescent="0.2">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IF(_xlfn.XLOOKUP(C191,customers!$A$1:$A$1001,customers!$G$1:$G$1001,0)=0,"",_xlfn.XLOOKUP(C191,customers!$A$1:$A$1001,customers!$G$1:$G$1001,0))</f>
        <v>United States</v>
      </c>
      <c r="I191" t="str">
        <f>IF(_xlfn.XLOOKUP(D191,products!$A$1:$A$1001,products!$B$1:$B$1001,0)=0,"",_xlfn.XLOOKUP(D191,products!$A$1:$A$1001,products!$B$1:$B$1001,0))</f>
        <v>Lib</v>
      </c>
      <c r="J191" t="str">
        <f>IF(_xlfn.XLOOKUP(D191,products!$A$1:$A$1001,products!$C$1:$C$1001,0)=0,"",_xlfn.XLOOKUP(D191,products!$A$1:$A$1001,products!$C$1:$C$1001,0))</f>
        <v>M</v>
      </c>
      <c r="K191" s="1">
        <f>IF(_xlfn.XLOOKUP(D191,products!$A$1:$A$1001,products!$D$1:$D$1001,0)=0,"",_xlfn.XLOOKUP(D191,products!$A$1:$A$1001,products!$D$1:$D$1001,0))</f>
        <v>1</v>
      </c>
      <c r="L191">
        <f>IF(_xlfn.XLOOKUP(D191,products!$A$1:$A$1001,products!$E$1:$E$1001,0)=0,"",_xlfn.XLOOKUP(D191,products!$A$1:$A$1001,products!$E$1:$E$1001,0))</f>
        <v>14.55</v>
      </c>
      <c r="M191">
        <f t="shared" si="6"/>
        <v>43.650000000000006</v>
      </c>
      <c r="N191" t="str">
        <f t="shared" si="7"/>
        <v>Liberica</v>
      </c>
      <c r="O191" t="str">
        <f t="shared" si="8"/>
        <v>Medium</v>
      </c>
      <c r="P191" t="str">
        <f>IF(_xlfn.XLOOKUP(C191,customers!$A$1:$A$1001,customers!$I$1:$I$1001,0)=0,"",_xlfn.XLOOKUP(C191,customers!$A$1:$A$1001,customers!$I$1:$I$1001,0))</f>
        <v>Yes</v>
      </c>
    </row>
    <row r="192" spans="1:16" x14ac:dyDescent="0.2">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IF(_xlfn.XLOOKUP(C192,customers!$A$1:$A$1001,customers!$G$1:$G$1001,0)=0,"",_xlfn.XLOOKUP(C192,customers!$A$1:$A$1001,customers!$G$1:$G$1001,0))</f>
        <v>United States</v>
      </c>
      <c r="I192" t="str">
        <f>IF(_xlfn.XLOOKUP(D192,products!$A$1:$A$1001,products!$B$1:$B$1001,0)=0,"",_xlfn.XLOOKUP(D192,products!$A$1:$A$1001,products!$B$1:$B$1001,0))</f>
        <v>Lib</v>
      </c>
      <c r="J192" t="str">
        <f>IF(_xlfn.XLOOKUP(D192,products!$A$1:$A$1001,products!$C$1:$C$1001,0)=0,"",_xlfn.XLOOKUP(D192,products!$A$1:$A$1001,products!$C$1:$C$1001,0))</f>
        <v>M</v>
      </c>
      <c r="K192" s="1">
        <f>IF(_xlfn.XLOOKUP(D192,products!$A$1:$A$1001,products!$D$1:$D$1001,0)=0,"",_xlfn.XLOOKUP(D192,products!$A$1:$A$1001,products!$D$1:$D$1001,0))</f>
        <v>2.5</v>
      </c>
      <c r="L192">
        <f>IF(_xlfn.XLOOKUP(D192,products!$A$1:$A$1001,products!$E$1:$E$1001,0)=0,"",_xlfn.XLOOKUP(D192,products!$A$1:$A$1001,products!$E$1:$E$1001,0))</f>
        <v>33.464999999999996</v>
      </c>
      <c r="M192">
        <f t="shared" si="6"/>
        <v>33.464999999999996</v>
      </c>
      <c r="N192" t="str">
        <f t="shared" si="7"/>
        <v>Liberica</v>
      </c>
      <c r="O192" t="str">
        <f t="shared" si="8"/>
        <v>Medium</v>
      </c>
      <c r="P192" t="str">
        <f>IF(_xlfn.XLOOKUP(C192,customers!$A$1:$A$1001,customers!$I$1:$I$1001,0)=0,"",_xlfn.XLOOKUP(C192,customers!$A$1:$A$1001,customers!$I$1:$I$1001,0))</f>
        <v>Yes</v>
      </c>
    </row>
    <row r="193" spans="1:16" x14ac:dyDescent="0.2">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IF(_xlfn.XLOOKUP(C193,customers!$A$1:$A$1001,customers!$G$1:$G$1001,0)=0,"",_xlfn.XLOOKUP(C193,customers!$A$1:$A$1001,customers!$G$1:$G$1001,0))</f>
        <v>United States</v>
      </c>
      <c r="I193" t="str">
        <f>IF(_xlfn.XLOOKUP(D193,products!$A$1:$A$1001,products!$B$1:$B$1001,0)=0,"",_xlfn.XLOOKUP(D193,products!$A$1:$A$1001,products!$B$1:$B$1001,0))</f>
        <v>Lib</v>
      </c>
      <c r="J193" t="str">
        <f>IF(_xlfn.XLOOKUP(D193,products!$A$1:$A$1001,products!$C$1:$C$1001,0)=0,"",_xlfn.XLOOKUP(D193,products!$A$1:$A$1001,products!$C$1:$C$1001,0))</f>
        <v>D</v>
      </c>
      <c r="K193" s="1">
        <f>IF(_xlfn.XLOOKUP(D193,products!$A$1:$A$1001,products!$D$1:$D$1001,0)=0,"",_xlfn.XLOOKUP(D193,products!$A$1:$A$1001,products!$D$1:$D$1001,0))</f>
        <v>0.2</v>
      </c>
      <c r="L193">
        <f>IF(_xlfn.XLOOKUP(D193,products!$A$1:$A$1001,products!$E$1:$E$1001,0)=0,"",_xlfn.XLOOKUP(D193,products!$A$1:$A$1001,products!$E$1:$E$1001,0))</f>
        <v>3.8849999999999998</v>
      </c>
      <c r="M193">
        <f t="shared" si="6"/>
        <v>19.424999999999997</v>
      </c>
      <c r="N193" t="str">
        <f t="shared" si="7"/>
        <v>Liberica</v>
      </c>
      <c r="O193" t="str">
        <f t="shared" si="8"/>
        <v>Dark</v>
      </c>
      <c r="P193" t="str">
        <f>IF(_xlfn.XLOOKUP(C193,customers!$A$1:$A$1001,customers!$I$1:$I$1001,0)=0,"",_xlfn.XLOOKUP(C193,customers!$A$1:$A$1001,customers!$I$1:$I$1001,0))</f>
        <v>Yes</v>
      </c>
    </row>
    <row r="194" spans="1:16" x14ac:dyDescent="0.2">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IF(_xlfn.XLOOKUP(C194,customers!$A$1:$A$1001,customers!$G$1:$G$1001,0)=0,"",_xlfn.XLOOKUP(C194,customers!$A$1:$A$1001,customers!$G$1:$G$1001,0))</f>
        <v>Ireland</v>
      </c>
      <c r="I194" t="str">
        <f>IF(_xlfn.XLOOKUP(D194,products!$A$1:$A$1001,products!$B$1:$B$1001,0)=0,"",_xlfn.XLOOKUP(D194,products!$A$1:$A$1001,products!$B$1:$B$1001,0))</f>
        <v>Exc</v>
      </c>
      <c r="J194" t="str">
        <f>IF(_xlfn.XLOOKUP(D194,products!$A$1:$A$1001,products!$C$1:$C$1001,0)=0,"",_xlfn.XLOOKUP(D194,products!$A$1:$A$1001,products!$C$1:$C$1001,0))</f>
        <v>D</v>
      </c>
      <c r="K194" s="1">
        <f>IF(_xlfn.XLOOKUP(D194,products!$A$1:$A$1001,products!$D$1:$D$1001,0)=0,"",_xlfn.XLOOKUP(D194,products!$A$1:$A$1001,products!$D$1:$D$1001,0))</f>
        <v>1</v>
      </c>
      <c r="L194">
        <f>IF(_xlfn.XLOOKUP(D194,products!$A$1:$A$1001,products!$E$1:$E$1001,0)=0,"",_xlfn.XLOOKUP(D194,products!$A$1:$A$1001,products!$E$1:$E$1001,0))</f>
        <v>12.15</v>
      </c>
      <c r="M194">
        <f t="shared" si="6"/>
        <v>72.900000000000006</v>
      </c>
      <c r="N194" t="str">
        <f t="shared" si="7"/>
        <v>Excelsa</v>
      </c>
      <c r="O194" t="str">
        <f t="shared" si="8"/>
        <v>Dark</v>
      </c>
      <c r="P194" t="str">
        <f>IF(_xlfn.XLOOKUP(C194,customers!$A$1:$A$1001,customers!$I$1:$I$1001,0)=0,"",_xlfn.XLOOKUP(C194,customers!$A$1:$A$1001,customers!$I$1:$I$1001,0))</f>
        <v>Yes</v>
      </c>
    </row>
    <row r="195" spans="1:16" x14ac:dyDescent="0.2">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IF(_xlfn.XLOOKUP(C195,customers!$A$1:$A$1001,customers!$G$1:$G$1001,0)=0,"",_xlfn.XLOOKUP(C195,customers!$A$1:$A$1001,customers!$G$1:$G$1001,0))</f>
        <v>United States</v>
      </c>
      <c r="I195" t="str">
        <f>IF(_xlfn.XLOOKUP(D195,products!$A$1:$A$1001,products!$B$1:$B$1001,0)=0,"",_xlfn.XLOOKUP(D195,products!$A$1:$A$1001,products!$B$1:$B$1001,0))</f>
        <v>Exc</v>
      </c>
      <c r="J195" t="str">
        <f>IF(_xlfn.XLOOKUP(D195,products!$A$1:$A$1001,products!$C$1:$C$1001,0)=0,"",_xlfn.XLOOKUP(D195,products!$A$1:$A$1001,products!$C$1:$C$1001,0))</f>
        <v>L</v>
      </c>
      <c r="K195" s="1">
        <f>IF(_xlfn.XLOOKUP(D195,products!$A$1:$A$1001,products!$D$1:$D$1001,0)=0,"",_xlfn.XLOOKUP(D195,products!$A$1:$A$1001,products!$D$1:$D$1001,0))</f>
        <v>1</v>
      </c>
      <c r="L195">
        <f>IF(_xlfn.XLOOKUP(D195,products!$A$1:$A$1001,products!$E$1:$E$1001,0)=0,"",_xlfn.XLOOKUP(D195,products!$A$1:$A$1001,products!$E$1:$E$1001,0))</f>
        <v>14.85</v>
      </c>
      <c r="M195">
        <f t="shared" ref="M195:M258" si="9">L195*E195</f>
        <v>44.55</v>
      </c>
      <c r="N195" t="str">
        <f t="shared" ref="N195:N258" si="10">IF(I195="Rob","Robusta",IF( I195="Exc","Excelsa", IF(I195="Ara","Arabica", IF(I195="Lib","Liberica",""))))</f>
        <v>Excelsa</v>
      </c>
      <c r="O195" t="str">
        <f t="shared" ref="O195:O258" si="11">IF(J195="M","Medium", IF(J195="L","Light", IF(J195="D","Dark","")))</f>
        <v>Light</v>
      </c>
      <c r="P195" t="str">
        <f>IF(_xlfn.XLOOKUP(C195,customers!$A$1:$A$1001,customers!$I$1:$I$1001,0)=0,"",_xlfn.XLOOKUP(C195,customers!$A$1:$A$1001,customers!$I$1:$I$1001,0))</f>
        <v>No</v>
      </c>
    </row>
    <row r="196" spans="1:16" x14ac:dyDescent="0.2">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IF(_xlfn.XLOOKUP(C196,customers!$A$1:$A$1001,customers!$G$1:$G$1001,0)=0,"",_xlfn.XLOOKUP(C196,customers!$A$1:$A$1001,customers!$G$1:$G$1001,0))</f>
        <v>United States</v>
      </c>
      <c r="I196" t="str">
        <f>IF(_xlfn.XLOOKUP(D196,products!$A$1:$A$1001,products!$B$1:$B$1001,0)=0,"",_xlfn.XLOOKUP(D196,products!$A$1:$A$1001,products!$B$1:$B$1001,0))</f>
        <v>Exc</v>
      </c>
      <c r="J196" t="str">
        <f>IF(_xlfn.XLOOKUP(D196,products!$A$1:$A$1001,products!$C$1:$C$1001,0)=0,"",_xlfn.XLOOKUP(D196,products!$A$1:$A$1001,products!$C$1:$C$1001,0))</f>
        <v>D</v>
      </c>
      <c r="K196" s="1">
        <f>IF(_xlfn.XLOOKUP(D196,products!$A$1:$A$1001,products!$D$1:$D$1001,0)=0,"",_xlfn.XLOOKUP(D196,products!$A$1:$A$1001,products!$D$1:$D$1001,0))</f>
        <v>0.5</v>
      </c>
      <c r="L196">
        <f>IF(_xlfn.XLOOKUP(D196,products!$A$1:$A$1001,products!$E$1:$E$1001,0)=0,"",_xlfn.XLOOKUP(D196,products!$A$1:$A$1001,products!$E$1:$E$1001,0))</f>
        <v>7.29</v>
      </c>
      <c r="M196">
        <f t="shared" si="9"/>
        <v>36.450000000000003</v>
      </c>
      <c r="N196" t="str">
        <f t="shared" si="10"/>
        <v>Excelsa</v>
      </c>
      <c r="O196" t="str">
        <f t="shared" si="11"/>
        <v>Dark</v>
      </c>
      <c r="P196" t="str">
        <f>IF(_xlfn.XLOOKUP(C196,customers!$A$1:$A$1001,customers!$I$1:$I$1001,0)=0,"",_xlfn.XLOOKUP(C196,customers!$A$1:$A$1001,customers!$I$1:$I$1001,0))</f>
        <v>No</v>
      </c>
    </row>
    <row r="197" spans="1:16" x14ac:dyDescent="0.2">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IF(_xlfn.XLOOKUP(C197,customers!$A$1:$A$1001,customers!$G$1:$G$1001,0)=0,"",_xlfn.XLOOKUP(C197,customers!$A$1:$A$1001,customers!$G$1:$G$1001,0))</f>
        <v>United States</v>
      </c>
      <c r="I197" t="str">
        <f>IF(_xlfn.XLOOKUP(D197,products!$A$1:$A$1001,products!$B$1:$B$1001,0)=0,"",_xlfn.XLOOKUP(D197,products!$A$1:$A$1001,products!$B$1:$B$1001,0))</f>
        <v>Ara</v>
      </c>
      <c r="J197" t="str">
        <f>IF(_xlfn.XLOOKUP(D197,products!$A$1:$A$1001,products!$C$1:$C$1001,0)=0,"",_xlfn.XLOOKUP(D197,products!$A$1:$A$1001,products!$C$1:$C$1001,0))</f>
        <v>L</v>
      </c>
      <c r="K197" s="1">
        <f>IF(_xlfn.XLOOKUP(D197,products!$A$1:$A$1001,products!$D$1:$D$1001,0)=0,"",_xlfn.XLOOKUP(D197,products!$A$1:$A$1001,products!$D$1:$D$1001,0))</f>
        <v>1</v>
      </c>
      <c r="L197">
        <f>IF(_xlfn.XLOOKUP(D197,products!$A$1:$A$1001,products!$E$1:$E$1001,0)=0,"",_xlfn.XLOOKUP(D197,products!$A$1:$A$1001,products!$E$1:$E$1001,0))</f>
        <v>12.95</v>
      </c>
      <c r="M197">
        <f t="shared" si="9"/>
        <v>38.849999999999994</v>
      </c>
      <c r="N197" t="str">
        <f t="shared" si="10"/>
        <v>Arabica</v>
      </c>
      <c r="O197" t="str">
        <f t="shared" si="11"/>
        <v>Light</v>
      </c>
      <c r="P197" t="str">
        <f>IF(_xlfn.XLOOKUP(C197,customers!$A$1:$A$1001,customers!$I$1:$I$1001,0)=0,"",_xlfn.XLOOKUP(C197,customers!$A$1:$A$1001,customers!$I$1:$I$1001,0))</f>
        <v>No</v>
      </c>
    </row>
    <row r="198" spans="1:16" x14ac:dyDescent="0.2">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IF(_xlfn.XLOOKUP(C198,customers!$A$1:$A$1001,customers!$G$1:$G$1001,0)=0,"",_xlfn.XLOOKUP(C198,customers!$A$1:$A$1001,customers!$G$1:$G$1001,0))</f>
        <v>United States</v>
      </c>
      <c r="I198" t="str">
        <f>IF(_xlfn.XLOOKUP(D198,products!$A$1:$A$1001,products!$B$1:$B$1001,0)=0,"",_xlfn.XLOOKUP(D198,products!$A$1:$A$1001,products!$B$1:$B$1001,0))</f>
        <v>Exc</v>
      </c>
      <c r="J198" t="str">
        <f>IF(_xlfn.XLOOKUP(D198,products!$A$1:$A$1001,products!$C$1:$C$1001,0)=0,"",_xlfn.XLOOKUP(D198,products!$A$1:$A$1001,products!$C$1:$C$1001,0))</f>
        <v>L</v>
      </c>
      <c r="K198" s="1">
        <f>IF(_xlfn.XLOOKUP(D198,products!$A$1:$A$1001,products!$D$1:$D$1001,0)=0,"",_xlfn.XLOOKUP(D198,products!$A$1:$A$1001,products!$D$1:$D$1001,0))</f>
        <v>0.5</v>
      </c>
      <c r="L198">
        <f>IF(_xlfn.XLOOKUP(D198,products!$A$1:$A$1001,products!$E$1:$E$1001,0)=0,"",_xlfn.XLOOKUP(D198,products!$A$1:$A$1001,products!$E$1:$E$1001,0))</f>
        <v>8.91</v>
      </c>
      <c r="M198">
        <f t="shared" si="9"/>
        <v>53.46</v>
      </c>
      <c r="N198" t="str">
        <f t="shared" si="10"/>
        <v>Excelsa</v>
      </c>
      <c r="O198" t="str">
        <f t="shared" si="11"/>
        <v>Light</v>
      </c>
      <c r="P198" t="str">
        <f>IF(_xlfn.XLOOKUP(C198,customers!$A$1:$A$1001,customers!$I$1:$I$1001,0)=0,"",_xlfn.XLOOKUP(C198,customers!$A$1:$A$1001,customers!$I$1:$I$1001,0))</f>
        <v>No</v>
      </c>
    </row>
    <row r="199" spans="1:16" x14ac:dyDescent="0.2">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IF(_xlfn.XLOOKUP(C199,customers!$A$1:$A$1001,customers!$G$1:$G$1001,0)=0,"",_xlfn.XLOOKUP(C199,customers!$A$1:$A$1001,customers!$G$1:$G$1001,0))</f>
        <v>United States</v>
      </c>
      <c r="I199" t="str">
        <f>IF(_xlfn.XLOOKUP(D199,products!$A$1:$A$1001,products!$B$1:$B$1001,0)=0,"",_xlfn.XLOOKUP(D199,products!$A$1:$A$1001,products!$B$1:$B$1001,0))</f>
        <v>Lib</v>
      </c>
      <c r="J199" t="str">
        <f>IF(_xlfn.XLOOKUP(D199,products!$A$1:$A$1001,products!$C$1:$C$1001,0)=0,"",_xlfn.XLOOKUP(D199,products!$A$1:$A$1001,products!$C$1:$C$1001,0))</f>
        <v>D</v>
      </c>
      <c r="K199" s="1">
        <f>IF(_xlfn.XLOOKUP(D199,products!$A$1:$A$1001,products!$D$1:$D$1001,0)=0,"",_xlfn.XLOOKUP(D199,products!$A$1:$A$1001,products!$D$1:$D$1001,0))</f>
        <v>2.5</v>
      </c>
      <c r="L199">
        <f>IF(_xlfn.XLOOKUP(D199,products!$A$1:$A$1001,products!$E$1:$E$1001,0)=0,"",_xlfn.XLOOKUP(D199,products!$A$1:$A$1001,products!$E$1:$E$1001,0))</f>
        <v>29.784999999999997</v>
      </c>
      <c r="M199">
        <f t="shared" si="9"/>
        <v>59.569999999999993</v>
      </c>
      <c r="N199" t="str">
        <f t="shared" si="10"/>
        <v>Liberica</v>
      </c>
      <c r="O199" t="str">
        <f t="shared" si="11"/>
        <v>Dark</v>
      </c>
      <c r="P199" t="str">
        <f>IF(_xlfn.XLOOKUP(C199,customers!$A$1:$A$1001,customers!$I$1:$I$1001,0)=0,"",_xlfn.XLOOKUP(C199,customers!$A$1:$A$1001,customers!$I$1:$I$1001,0))</f>
        <v>No</v>
      </c>
    </row>
    <row r="200" spans="1:16" x14ac:dyDescent="0.2">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IF(_xlfn.XLOOKUP(C200,customers!$A$1:$A$1001,customers!$G$1:$G$1001,0)=0,"",_xlfn.XLOOKUP(C200,customers!$A$1:$A$1001,customers!$G$1:$G$1001,0))</f>
        <v>United States</v>
      </c>
      <c r="I200" t="str">
        <f>IF(_xlfn.XLOOKUP(D200,products!$A$1:$A$1001,products!$B$1:$B$1001,0)=0,"",_xlfn.XLOOKUP(D200,products!$A$1:$A$1001,products!$B$1:$B$1001,0))</f>
        <v>Lib</v>
      </c>
      <c r="J200" t="str">
        <f>IF(_xlfn.XLOOKUP(D200,products!$A$1:$A$1001,products!$C$1:$C$1001,0)=0,"",_xlfn.XLOOKUP(D200,products!$A$1:$A$1001,products!$C$1:$C$1001,0))</f>
        <v>D</v>
      </c>
      <c r="K200" s="1">
        <f>IF(_xlfn.XLOOKUP(D200,products!$A$1:$A$1001,products!$D$1:$D$1001,0)=0,"",_xlfn.XLOOKUP(D200,products!$A$1:$A$1001,products!$D$1:$D$1001,0))</f>
        <v>2.5</v>
      </c>
      <c r="L200">
        <f>IF(_xlfn.XLOOKUP(D200,products!$A$1:$A$1001,products!$E$1:$E$1001,0)=0,"",_xlfn.XLOOKUP(D200,products!$A$1:$A$1001,products!$E$1:$E$1001,0))</f>
        <v>29.784999999999997</v>
      </c>
      <c r="M200">
        <f t="shared" si="9"/>
        <v>89.35499999999999</v>
      </c>
      <c r="N200" t="str">
        <f t="shared" si="10"/>
        <v>Liberica</v>
      </c>
      <c r="O200" t="str">
        <f t="shared" si="11"/>
        <v>Dark</v>
      </c>
      <c r="P200" t="str">
        <f>IF(_xlfn.XLOOKUP(C200,customers!$A$1:$A$1001,customers!$I$1:$I$1001,0)=0,"",_xlfn.XLOOKUP(C200,customers!$A$1:$A$1001,customers!$I$1:$I$1001,0))</f>
        <v>No</v>
      </c>
    </row>
    <row r="201" spans="1:16" x14ac:dyDescent="0.2">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IF(_xlfn.XLOOKUP(C201,customers!$A$1:$A$1001,customers!$G$1:$G$1001,0)=0,"",_xlfn.XLOOKUP(C201,customers!$A$1:$A$1001,customers!$G$1:$G$1001,0))</f>
        <v>United States</v>
      </c>
      <c r="I201" t="str">
        <f>IF(_xlfn.XLOOKUP(D201,products!$A$1:$A$1001,products!$B$1:$B$1001,0)=0,"",_xlfn.XLOOKUP(D201,products!$A$1:$A$1001,products!$B$1:$B$1001,0))</f>
        <v>Lib</v>
      </c>
      <c r="J201" t="str">
        <f>IF(_xlfn.XLOOKUP(D201,products!$A$1:$A$1001,products!$C$1:$C$1001,0)=0,"",_xlfn.XLOOKUP(D201,products!$A$1:$A$1001,products!$C$1:$C$1001,0))</f>
        <v>L</v>
      </c>
      <c r="K201" s="1">
        <f>IF(_xlfn.XLOOKUP(D201,products!$A$1:$A$1001,products!$D$1:$D$1001,0)=0,"",_xlfn.XLOOKUP(D201,products!$A$1:$A$1001,products!$D$1:$D$1001,0))</f>
        <v>0.5</v>
      </c>
      <c r="L201">
        <f>IF(_xlfn.XLOOKUP(D201,products!$A$1:$A$1001,products!$E$1:$E$1001,0)=0,"",_xlfn.XLOOKUP(D201,products!$A$1:$A$1001,products!$E$1:$E$1001,0))</f>
        <v>9.51</v>
      </c>
      <c r="M201">
        <f t="shared" si="9"/>
        <v>38.04</v>
      </c>
      <c r="N201" t="str">
        <f t="shared" si="10"/>
        <v>Liberica</v>
      </c>
      <c r="O201" t="str">
        <f t="shared" si="11"/>
        <v>Light</v>
      </c>
      <c r="P201" t="str">
        <f>IF(_xlfn.XLOOKUP(C201,customers!$A$1:$A$1001,customers!$I$1:$I$1001,0)=0,"",_xlfn.XLOOKUP(C201,customers!$A$1:$A$1001,customers!$I$1:$I$1001,0))</f>
        <v>No</v>
      </c>
    </row>
    <row r="202" spans="1:16" x14ac:dyDescent="0.2">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IF(_xlfn.XLOOKUP(C202,customers!$A$1:$A$1001,customers!$G$1:$G$1001,0)=0,"",_xlfn.XLOOKUP(C202,customers!$A$1:$A$1001,customers!$G$1:$G$1001,0))</f>
        <v>United States</v>
      </c>
      <c r="I202" t="str">
        <f>IF(_xlfn.XLOOKUP(D202,products!$A$1:$A$1001,products!$B$1:$B$1001,0)=0,"",_xlfn.XLOOKUP(D202,products!$A$1:$A$1001,products!$B$1:$B$1001,0))</f>
        <v>Exc</v>
      </c>
      <c r="J202" t="str">
        <f>IF(_xlfn.XLOOKUP(D202,products!$A$1:$A$1001,products!$C$1:$C$1001,0)=0,"",_xlfn.XLOOKUP(D202,products!$A$1:$A$1001,products!$C$1:$C$1001,0))</f>
        <v>M</v>
      </c>
      <c r="K202" s="1">
        <f>IF(_xlfn.XLOOKUP(D202,products!$A$1:$A$1001,products!$D$1:$D$1001,0)=0,"",_xlfn.XLOOKUP(D202,products!$A$1:$A$1001,products!$D$1:$D$1001,0))</f>
        <v>1</v>
      </c>
      <c r="L202">
        <f>IF(_xlfn.XLOOKUP(D202,products!$A$1:$A$1001,products!$E$1:$E$1001,0)=0,"",_xlfn.XLOOKUP(D202,products!$A$1:$A$1001,products!$E$1:$E$1001,0))</f>
        <v>13.75</v>
      </c>
      <c r="M202">
        <f t="shared" si="9"/>
        <v>41.25</v>
      </c>
      <c r="N202" t="str">
        <f t="shared" si="10"/>
        <v>Excelsa</v>
      </c>
      <c r="O202" t="str">
        <f t="shared" si="11"/>
        <v>Medium</v>
      </c>
      <c r="P202" t="str">
        <f>IF(_xlfn.XLOOKUP(C202,customers!$A$1:$A$1001,customers!$I$1:$I$1001,0)=0,"",_xlfn.XLOOKUP(C202,customers!$A$1:$A$1001,customers!$I$1:$I$1001,0))</f>
        <v>No</v>
      </c>
    </row>
    <row r="203" spans="1:16" x14ac:dyDescent="0.2">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IF(_xlfn.XLOOKUP(C203,customers!$A$1:$A$1001,customers!$G$1:$G$1001,0)=0,"",_xlfn.XLOOKUP(C203,customers!$A$1:$A$1001,customers!$G$1:$G$1001,0))</f>
        <v>United States</v>
      </c>
      <c r="I203" t="str">
        <f>IF(_xlfn.XLOOKUP(D203,products!$A$1:$A$1001,products!$B$1:$B$1001,0)=0,"",_xlfn.XLOOKUP(D203,products!$A$1:$A$1001,products!$B$1:$B$1001,0))</f>
        <v>Lib</v>
      </c>
      <c r="J203" t="str">
        <f>IF(_xlfn.XLOOKUP(D203,products!$A$1:$A$1001,products!$C$1:$C$1001,0)=0,"",_xlfn.XLOOKUP(D203,products!$A$1:$A$1001,products!$C$1:$C$1001,0))</f>
        <v>L</v>
      </c>
      <c r="K203" s="1">
        <f>IF(_xlfn.XLOOKUP(D203,products!$A$1:$A$1001,products!$D$1:$D$1001,0)=0,"",_xlfn.XLOOKUP(D203,products!$A$1:$A$1001,products!$D$1:$D$1001,0))</f>
        <v>0.5</v>
      </c>
      <c r="L203">
        <f>IF(_xlfn.XLOOKUP(D203,products!$A$1:$A$1001,products!$E$1:$E$1001,0)=0,"",_xlfn.XLOOKUP(D203,products!$A$1:$A$1001,products!$E$1:$E$1001,0))</f>
        <v>9.51</v>
      </c>
      <c r="M203">
        <f t="shared" si="9"/>
        <v>57.06</v>
      </c>
      <c r="N203" t="str">
        <f t="shared" si="10"/>
        <v>Liberica</v>
      </c>
      <c r="O203" t="str">
        <f t="shared" si="11"/>
        <v>Light</v>
      </c>
      <c r="P203" t="str">
        <f>IF(_xlfn.XLOOKUP(C203,customers!$A$1:$A$1001,customers!$I$1:$I$1001,0)=0,"",_xlfn.XLOOKUP(C203,customers!$A$1:$A$1001,customers!$I$1:$I$1001,0))</f>
        <v>No</v>
      </c>
    </row>
    <row r="204" spans="1:16" x14ac:dyDescent="0.2">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IF(_xlfn.XLOOKUP(C204,customers!$A$1:$A$1001,customers!$G$1:$G$1001,0)=0,"",_xlfn.XLOOKUP(C204,customers!$A$1:$A$1001,customers!$G$1:$G$1001,0))</f>
        <v>United States</v>
      </c>
      <c r="I204" t="str">
        <f>IF(_xlfn.XLOOKUP(D204,products!$A$1:$A$1001,products!$B$1:$B$1001,0)=0,"",_xlfn.XLOOKUP(D204,products!$A$1:$A$1001,products!$B$1:$B$1001,0))</f>
        <v>Lib</v>
      </c>
      <c r="J204" t="str">
        <f>IF(_xlfn.XLOOKUP(D204,products!$A$1:$A$1001,products!$C$1:$C$1001,0)=0,"",_xlfn.XLOOKUP(D204,products!$A$1:$A$1001,products!$C$1:$C$1001,0))</f>
        <v>D</v>
      </c>
      <c r="K204" s="1">
        <f>IF(_xlfn.XLOOKUP(D204,products!$A$1:$A$1001,products!$D$1:$D$1001,0)=0,"",_xlfn.XLOOKUP(D204,products!$A$1:$A$1001,products!$D$1:$D$1001,0))</f>
        <v>2.5</v>
      </c>
      <c r="L204">
        <f>IF(_xlfn.XLOOKUP(D204,products!$A$1:$A$1001,products!$E$1:$E$1001,0)=0,"",_xlfn.XLOOKUP(D204,products!$A$1:$A$1001,products!$E$1:$E$1001,0))</f>
        <v>29.784999999999997</v>
      </c>
      <c r="M204">
        <f t="shared" si="9"/>
        <v>178.70999999999998</v>
      </c>
      <c r="N204" t="str">
        <f t="shared" si="10"/>
        <v>Liberica</v>
      </c>
      <c r="O204" t="str">
        <f t="shared" si="11"/>
        <v>Dark</v>
      </c>
      <c r="P204" t="str">
        <f>IF(_xlfn.XLOOKUP(C204,customers!$A$1:$A$1001,customers!$I$1:$I$1001,0)=0,"",_xlfn.XLOOKUP(C204,customers!$A$1:$A$1001,customers!$I$1:$I$1001,0))</f>
        <v>Yes</v>
      </c>
    </row>
    <row r="205" spans="1:16" x14ac:dyDescent="0.2">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IF(_xlfn.XLOOKUP(C205,customers!$A$1:$A$1001,customers!$G$1:$G$1001,0)=0,"",_xlfn.XLOOKUP(C205,customers!$A$1:$A$1001,customers!$G$1:$G$1001,0))</f>
        <v>United States</v>
      </c>
      <c r="I205" t="str">
        <f>IF(_xlfn.XLOOKUP(D205,products!$A$1:$A$1001,products!$B$1:$B$1001,0)=0,"",_xlfn.XLOOKUP(D205,products!$A$1:$A$1001,products!$B$1:$B$1001,0))</f>
        <v>Lib</v>
      </c>
      <c r="J205" t="str">
        <f>IF(_xlfn.XLOOKUP(D205,products!$A$1:$A$1001,products!$C$1:$C$1001,0)=0,"",_xlfn.XLOOKUP(D205,products!$A$1:$A$1001,products!$C$1:$C$1001,0))</f>
        <v>L</v>
      </c>
      <c r="K205" s="1">
        <f>IF(_xlfn.XLOOKUP(D205,products!$A$1:$A$1001,products!$D$1:$D$1001,0)=0,"",_xlfn.XLOOKUP(D205,products!$A$1:$A$1001,products!$D$1:$D$1001,0))</f>
        <v>0.2</v>
      </c>
      <c r="L205">
        <f>IF(_xlfn.XLOOKUP(D205,products!$A$1:$A$1001,products!$E$1:$E$1001,0)=0,"",_xlfn.XLOOKUP(D205,products!$A$1:$A$1001,products!$E$1:$E$1001,0))</f>
        <v>4.7549999999999999</v>
      </c>
      <c r="M205">
        <f t="shared" si="9"/>
        <v>4.7549999999999999</v>
      </c>
      <c r="N205" t="str">
        <f t="shared" si="10"/>
        <v>Liberica</v>
      </c>
      <c r="O205" t="str">
        <f t="shared" si="11"/>
        <v>Light</v>
      </c>
      <c r="P205" t="str">
        <f>IF(_xlfn.XLOOKUP(C205,customers!$A$1:$A$1001,customers!$I$1:$I$1001,0)=0,"",_xlfn.XLOOKUP(C205,customers!$A$1:$A$1001,customers!$I$1:$I$1001,0))</f>
        <v>No</v>
      </c>
    </row>
    <row r="206" spans="1:16" x14ac:dyDescent="0.2">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IF(_xlfn.XLOOKUP(C206,customers!$A$1:$A$1001,customers!$G$1:$G$1001,0)=0,"",_xlfn.XLOOKUP(C206,customers!$A$1:$A$1001,customers!$G$1:$G$1001,0))</f>
        <v>United States</v>
      </c>
      <c r="I206" t="str">
        <f>IF(_xlfn.XLOOKUP(D206,products!$A$1:$A$1001,products!$B$1:$B$1001,0)=0,"",_xlfn.XLOOKUP(D206,products!$A$1:$A$1001,products!$B$1:$B$1001,0))</f>
        <v>Exc</v>
      </c>
      <c r="J206" t="str">
        <f>IF(_xlfn.XLOOKUP(D206,products!$A$1:$A$1001,products!$C$1:$C$1001,0)=0,"",_xlfn.XLOOKUP(D206,products!$A$1:$A$1001,products!$C$1:$C$1001,0))</f>
        <v>M</v>
      </c>
      <c r="K206" s="1">
        <f>IF(_xlfn.XLOOKUP(D206,products!$A$1:$A$1001,products!$D$1:$D$1001,0)=0,"",_xlfn.XLOOKUP(D206,products!$A$1:$A$1001,products!$D$1:$D$1001,0))</f>
        <v>1</v>
      </c>
      <c r="L206">
        <f>IF(_xlfn.XLOOKUP(D206,products!$A$1:$A$1001,products!$E$1:$E$1001,0)=0,"",_xlfn.XLOOKUP(D206,products!$A$1:$A$1001,products!$E$1:$E$1001,0))</f>
        <v>13.75</v>
      </c>
      <c r="M206">
        <f t="shared" si="9"/>
        <v>82.5</v>
      </c>
      <c r="N206" t="str">
        <f t="shared" si="10"/>
        <v>Excelsa</v>
      </c>
      <c r="O206" t="str">
        <f t="shared" si="11"/>
        <v>Medium</v>
      </c>
      <c r="P206" t="str">
        <f>IF(_xlfn.XLOOKUP(C206,customers!$A$1:$A$1001,customers!$I$1:$I$1001,0)=0,"",_xlfn.XLOOKUP(C206,customers!$A$1:$A$1001,customers!$I$1:$I$1001,0))</f>
        <v>No</v>
      </c>
    </row>
    <row r="207" spans="1:16" x14ac:dyDescent="0.2">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IF(_xlfn.XLOOKUP(C207,customers!$A$1:$A$1001,customers!$G$1:$G$1001,0)=0,"",_xlfn.XLOOKUP(C207,customers!$A$1:$A$1001,customers!$G$1:$G$1001,0))</f>
        <v>United States</v>
      </c>
      <c r="I207" t="str">
        <f>IF(_xlfn.XLOOKUP(D207,products!$A$1:$A$1001,products!$B$1:$B$1001,0)=0,"",_xlfn.XLOOKUP(D207,products!$A$1:$A$1001,products!$B$1:$B$1001,0))</f>
        <v>Rob</v>
      </c>
      <c r="J207" t="str">
        <f>IF(_xlfn.XLOOKUP(D207,products!$A$1:$A$1001,products!$C$1:$C$1001,0)=0,"",_xlfn.XLOOKUP(D207,products!$A$1:$A$1001,products!$C$1:$C$1001,0))</f>
        <v>D</v>
      </c>
      <c r="K207" s="1">
        <f>IF(_xlfn.XLOOKUP(D207,products!$A$1:$A$1001,products!$D$1:$D$1001,0)=0,"",_xlfn.XLOOKUP(D207,products!$A$1:$A$1001,products!$D$1:$D$1001,0))</f>
        <v>0.2</v>
      </c>
      <c r="L207">
        <f>IF(_xlfn.XLOOKUP(D207,products!$A$1:$A$1001,products!$E$1:$E$1001,0)=0,"",_xlfn.XLOOKUP(D207,products!$A$1:$A$1001,products!$E$1:$E$1001,0))</f>
        <v>2.6849999999999996</v>
      </c>
      <c r="M207">
        <f t="shared" si="9"/>
        <v>8.0549999999999997</v>
      </c>
      <c r="N207" t="str">
        <f t="shared" si="10"/>
        <v>Robusta</v>
      </c>
      <c r="O207" t="str">
        <f t="shared" si="11"/>
        <v>Dark</v>
      </c>
      <c r="P207" t="str">
        <f>IF(_xlfn.XLOOKUP(C207,customers!$A$1:$A$1001,customers!$I$1:$I$1001,0)=0,"",_xlfn.XLOOKUP(C207,customers!$A$1:$A$1001,customers!$I$1:$I$1001,0))</f>
        <v>Yes</v>
      </c>
    </row>
    <row r="208" spans="1:16" x14ac:dyDescent="0.2">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IF(_xlfn.XLOOKUP(C208,customers!$A$1:$A$1001,customers!$G$1:$G$1001,0)=0,"",_xlfn.XLOOKUP(C208,customers!$A$1:$A$1001,customers!$G$1:$G$1001,0))</f>
        <v>United States</v>
      </c>
      <c r="I208" t="str">
        <f>IF(_xlfn.XLOOKUP(D208,products!$A$1:$A$1001,products!$B$1:$B$1001,0)=0,"",_xlfn.XLOOKUP(D208,products!$A$1:$A$1001,products!$B$1:$B$1001,0))</f>
        <v>Ara</v>
      </c>
      <c r="J208" t="str">
        <f>IF(_xlfn.XLOOKUP(D208,products!$A$1:$A$1001,products!$C$1:$C$1001,0)=0,"",_xlfn.XLOOKUP(D208,products!$A$1:$A$1001,products!$C$1:$C$1001,0))</f>
        <v>M</v>
      </c>
      <c r="K208" s="1">
        <f>IF(_xlfn.XLOOKUP(D208,products!$A$1:$A$1001,products!$D$1:$D$1001,0)=0,"",_xlfn.XLOOKUP(D208,products!$A$1:$A$1001,products!$D$1:$D$1001,0))</f>
        <v>1</v>
      </c>
      <c r="L208">
        <f>IF(_xlfn.XLOOKUP(D208,products!$A$1:$A$1001,products!$E$1:$E$1001,0)=0,"",_xlfn.XLOOKUP(D208,products!$A$1:$A$1001,products!$E$1:$E$1001,0))</f>
        <v>11.25</v>
      </c>
      <c r="M208">
        <f t="shared" si="9"/>
        <v>22.5</v>
      </c>
      <c r="N208" t="str">
        <f t="shared" si="10"/>
        <v>Arabica</v>
      </c>
      <c r="O208" t="str">
        <f t="shared" si="11"/>
        <v>Medium</v>
      </c>
      <c r="P208" t="str">
        <f>IF(_xlfn.XLOOKUP(C208,customers!$A$1:$A$1001,customers!$I$1:$I$1001,0)=0,"",_xlfn.XLOOKUP(C208,customers!$A$1:$A$1001,customers!$I$1:$I$1001,0))</f>
        <v>No</v>
      </c>
    </row>
    <row r="209" spans="1:16" x14ac:dyDescent="0.2">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IF(_xlfn.XLOOKUP(C209,customers!$A$1:$A$1001,customers!$G$1:$G$1001,0)=0,"",_xlfn.XLOOKUP(C209,customers!$A$1:$A$1001,customers!$G$1:$G$1001,0))</f>
        <v>United States</v>
      </c>
      <c r="I209" t="str">
        <f>IF(_xlfn.XLOOKUP(D209,products!$A$1:$A$1001,products!$B$1:$B$1001,0)=0,"",_xlfn.XLOOKUP(D209,products!$A$1:$A$1001,products!$B$1:$B$1001,0))</f>
        <v>Ara</v>
      </c>
      <c r="J209" t="str">
        <f>IF(_xlfn.XLOOKUP(D209,products!$A$1:$A$1001,products!$C$1:$C$1001,0)=0,"",_xlfn.XLOOKUP(D209,products!$A$1:$A$1001,products!$C$1:$C$1001,0))</f>
        <v>M</v>
      </c>
      <c r="K209" s="1">
        <f>IF(_xlfn.XLOOKUP(D209,products!$A$1:$A$1001,products!$D$1:$D$1001,0)=0,"",_xlfn.XLOOKUP(D209,products!$A$1:$A$1001,products!$D$1:$D$1001,0))</f>
        <v>0.5</v>
      </c>
      <c r="L209">
        <f>IF(_xlfn.XLOOKUP(D209,products!$A$1:$A$1001,products!$E$1:$E$1001,0)=0,"",_xlfn.XLOOKUP(D209,products!$A$1:$A$1001,products!$E$1:$E$1001,0))</f>
        <v>6.75</v>
      </c>
      <c r="M209">
        <f t="shared" si="9"/>
        <v>40.5</v>
      </c>
      <c r="N209" t="str">
        <f t="shared" si="10"/>
        <v>Arabica</v>
      </c>
      <c r="O209" t="str">
        <f t="shared" si="11"/>
        <v>Medium</v>
      </c>
      <c r="P209" t="str">
        <f>IF(_xlfn.XLOOKUP(C209,customers!$A$1:$A$1001,customers!$I$1:$I$1001,0)=0,"",_xlfn.XLOOKUP(C209,customers!$A$1:$A$1001,customers!$I$1:$I$1001,0))</f>
        <v>Yes</v>
      </c>
    </row>
    <row r="210" spans="1:16" x14ac:dyDescent="0.2">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IF(_xlfn.XLOOKUP(C210,customers!$A$1:$A$1001,customers!$G$1:$G$1001,0)=0,"",_xlfn.XLOOKUP(C210,customers!$A$1:$A$1001,customers!$G$1:$G$1001,0))</f>
        <v>Ireland</v>
      </c>
      <c r="I210" t="str">
        <f>IF(_xlfn.XLOOKUP(D210,products!$A$1:$A$1001,products!$B$1:$B$1001,0)=0,"",_xlfn.XLOOKUP(D210,products!$A$1:$A$1001,products!$B$1:$B$1001,0))</f>
        <v>Exc</v>
      </c>
      <c r="J210" t="str">
        <f>IF(_xlfn.XLOOKUP(D210,products!$A$1:$A$1001,products!$C$1:$C$1001,0)=0,"",_xlfn.XLOOKUP(D210,products!$A$1:$A$1001,products!$C$1:$C$1001,0))</f>
        <v>D</v>
      </c>
      <c r="K210" s="1">
        <f>IF(_xlfn.XLOOKUP(D210,products!$A$1:$A$1001,products!$D$1:$D$1001,0)=0,"",_xlfn.XLOOKUP(D210,products!$A$1:$A$1001,products!$D$1:$D$1001,0))</f>
        <v>0.5</v>
      </c>
      <c r="L210">
        <f>IF(_xlfn.XLOOKUP(D210,products!$A$1:$A$1001,products!$E$1:$E$1001,0)=0,"",_xlfn.XLOOKUP(D210,products!$A$1:$A$1001,products!$E$1:$E$1001,0))</f>
        <v>7.29</v>
      </c>
      <c r="M210">
        <f t="shared" si="9"/>
        <v>29.16</v>
      </c>
      <c r="N210" t="str">
        <f t="shared" si="10"/>
        <v>Excelsa</v>
      </c>
      <c r="O210" t="str">
        <f t="shared" si="11"/>
        <v>Dark</v>
      </c>
      <c r="P210" t="str">
        <f>IF(_xlfn.XLOOKUP(C210,customers!$A$1:$A$1001,customers!$I$1:$I$1001,0)=0,"",_xlfn.XLOOKUP(C210,customers!$A$1:$A$1001,customers!$I$1:$I$1001,0))</f>
        <v>Yes</v>
      </c>
    </row>
    <row r="211" spans="1:16" x14ac:dyDescent="0.2">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IF(_xlfn.XLOOKUP(C211,customers!$A$1:$A$1001,customers!$G$1:$G$1001,0)=0,"",_xlfn.XLOOKUP(C211,customers!$A$1:$A$1001,customers!$G$1:$G$1001,0))</f>
        <v>United Kingdom</v>
      </c>
      <c r="I211" t="str">
        <f>IF(_xlfn.XLOOKUP(D211,products!$A$1:$A$1001,products!$B$1:$B$1001,0)=0,"",_xlfn.XLOOKUP(D211,products!$A$1:$A$1001,products!$B$1:$B$1001,0))</f>
        <v>Ara</v>
      </c>
      <c r="J211" t="str">
        <f>IF(_xlfn.XLOOKUP(D211,products!$A$1:$A$1001,products!$C$1:$C$1001,0)=0,"",_xlfn.XLOOKUP(D211,products!$A$1:$A$1001,products!$C$1:$C$1001,0))</f>
        <v>M</v>
      </c>
      <c r="K211" s="1">
        <f>IF(_xlfn.XLOOKUP(D211,products!$A$1:$A$1001,products!$D$1:$D$1001,0)=0,"",_xlfn.XLOOKUP(D211,products!$A$1:$A$1001,products!$D$1:$D$1001,0))</f>
        <v>0.5</v>
      </c>
      <c r="L211">
        <f>IF(_xlfn.XLOOKUP(D211,products!$A$1:$A$1001,products!$E$1:$E$1001,0)=0,"",_xlfn.XLOOKUP(D211,products!$A$1:$A$1001,products!$E$1:$E$1001,0))</f>
        <v>6.75</v>
      </c>
      <c r="M211">
        <f t="shared" si="9"/>
        <v>6.75</v>
      </c>
      <c r="N211" t="str">
        <f t="shared" si="10"/>
        <v>Arabica</v>
      </c>
      <c r="O211" t="str">
        <f t="shared" si="11"/>
        <v>Medium</v>
      </c>
      <c r="P211" t="str">
        <f>IF(_xlfn.XLOOKUP(C211,customers!$A$1:$A$1001,customers!$I$1:$I$1001,0)=0,"",_xlfn.XLOOKUP(C211,customers!$A$1:$A$1001,customers!$I$1:$I$1001,0))</f>
        <v>No</v>
      </c>
    </row>
    <row r="212" spans="1:16" x14ac:dyDescent="0.2">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IF(_xlfn.XLOOKUP(C212,customers!$A$1:$A$1001,customers!$G$1:$G$1001,0)=0,"",_xlfn.XLOOKUP(C212,customers!$A$1:$A$1001,customers!$G$1:$G$1001,0))</f>
        <v>United States</v>
      </c>
      <c r="I212" t="str">
        <f>IF(_xlfn.XLOOKUP(D212,products!$A$1:$A$1001,products!$B$1:$B$1001,0)=0,"",_xlfn.XLOOKUP(D212,products!$A$1:$A$1001,products!$B$1:$B$1001,0))</f>
        <v>Lib</v>
      </c>
      <c r="J212" t="str">
        <f>IF(_xlfn.XLOOKUP(D212,products!$A$1:$A$1001,products!$C$1:$C$1001,0)=0,"",_xlfn.XLOOKUP(D212,products!$A$1:$A$1001,products!$C$1:$C$1001,0))</f>
        <v>D</v>
      </c>
      <c r="K212" s="1">
        <f>IF(_xlfn.XLOOKUP(D212,products!$A$1:$A$1001,products!$D$1:$D$1001,0)=0,"",_xlfn.XLOOKUP(D212,products!$A$1:$A$1001,products!$D$1:$D$1001,0))</f>
        <v>1</v>
      </c>
      <c r="L212">
        <f>IF(_xlfn.XLOOKUP(D212,products!$A$1:$A$1001,products!$E$1:$E$1001,0)=0,"",_xlfn.XLOOKUP(D212,products!$A$1:$A$1001,products!$E$1:$E$1001,0))</f>
        <v>12.95</v>
      </c>
      <c r="M212">
        <f t="shared" si="9"/>
        <v>51.8</v>
      </c>
      <c r="N212" t="str">
        <f t="shared" si="10"/>
        <v>Liberica</v>
      </c>
      <c r="O212" t="str">
        <f t="shared" si="11"/>
        <v>Dark</v>
      </c>
      <c r="P212" t="str">
        <f>IF(_xlfn.XLOOKUP(C212,customers!$A$1:$A$1001,customers!$I$1:$I$1001,0)=0,"",_xlfn.XLOOKUP(C212,customers!$A$1:$A$1001,customers!$I$1:$I$1001,0))</f>
        <v>Yes</v>
      </c>
    </row>
    <row r="213" spans="1:16" x14ac:dyDescent="0.2">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IF(_xlfn.XLOOKUP(C213,customers!$A$1:$A$1001,customers!$G$1:$G$1001,0)=0,"",_xlfn.XLOOKUP(C213,customers!$A$1:$A$1001,customers!$G$1:$G$1001,0))</f>
        <v>United States</v>
      </c>
      <c r="I213" t="str">
        <f>IF(_xlfn.XLOOKUP(D213,products!$A$1:$A$1001,products!$B$1:$B$1001,0)=0,"",_xlfn.XLOOKUP(D213,products!$A$1:$A$1001,products!$B$1:$B$1001,0))</f>
        <v>Exc</v>
      </c>
      <c r="J213" t="str">
        <f>IF(_xlfn.XLOOKUP(D213,products!$A$1:$A$1001,products!$C$1:$C$1001,0)=0,"",_xlfn.XLOOKUP(D213,products!$A$1:$A$1001,products!$C$1:$C$1001,0))</f>
        <v>L</v>
      </c>
      <c r="K213" s="1">
        <f>IF(_xlfn.XLOOKUP(D213,products!$A$1:$A$1001,products!$D$1:$D$1001,0)=0,"",_xlfn.XLOOKUP(D213,products!$A$1:$A$1001,products!$D$1:$D$1001,0))</f>
        <v>0.5</v>
      </c>
      <c r="L213">
        <f>IF(_xlfn.XLOOKUP(D213,products!$A$1:$A$1001,products!$E$1:$E$1001,0)=0,"",_xlfn.XLOOKUP(D213,products!$A$1:$A$1001,products!$E$1:$E$1001,0))</f>
        <v>8.91</v>
      </c>
      <c r="M213">
        <f t="shared" si="9"/>
        <v>53.46</v>
      </c>
      <c r="N213" t="str">
        <f t="shared" si="10"/>
        <v>Excelsa</v>
      </c>
      <c r="O213" t="str">
        <f t="shared" si="11"/>
        <v>Light</v>
      </c>
      <c r="P213" t="str">
        <f>IF(_xlfn.XLOOKUP(C213,customers!$A$1:$A$1001,customers!$I$1:$I$1001,0)=0,"",_xlfn.XLOOKUP(C213,customers!$A$1:$A$1001,customers!$I$1:$I$1001,0))</f>
        <v>No</v>
      </c>
    </row>
    <row r="214" spans="1:16" x14ac:dyDescent="0.2">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IF(_xlfn.XLOOKUP(C214,customers!$A$1:$A$1001,customers!$G$1:$G$1001,0)=0,"",_xlfn.XLOOKUP(C214,customers!$A$1:$A$1001,customers!$G$1:$G$1001,0))</f>
        <v>United States</v>
      </c>
      <c r="I214" t="str">
        <f>IF(_xlfn.XLOOKUP(D214,products!$A$1:$A$1001,products!$B$1:$B$1001,0)=0,"",_xlfn.XLOOKUP(D214,products!$A$1:$A$1001,products!$B$1:$B$1001,0))</f>
        <v>Exc</v>
      </c>
      <c r="J214" t="str">
        <f>IF(_xlfn.XLOOKUP(D214,products!$A$1:$A$1001,products!$C$1:$C$1001,0)=0,"",_xlfn.XLOOKUP(D214,products!$A$1:$A$1001,products!$C$1:$C$1001,0))</f>
        <v>D</v>
      </c>
      <c r="K214" s="1">
        <f>IF(_xlfn.XLOOKUP(D214,products!$A$1:$A$1001,products!$D$1:$D$1001,0)=0,"",_xlfn.XLOOKUP(D214,products!$A$1:$A$1001,products!$D$1:$D$1001,0))</f>
        <v>0.2</v>
      </c>
      <c r="L214">
        <f>IF(_xlfn.XLOOKUP(D214,products!$A$1:$A$1001,products!$E$1:$E$1001,0)=0,"",_xlfn.XLOOKUP(D214,products!$A$1:$A$1001,products!$E$1:$E$1001,0))</f>
        <v>3.645</v>
      </c>
      <c r="M214">
        <f t="shared" si="9"/>
        <v>14.58</v>
      </c>
      <c r="N214" t="str">
        <f t="shared" si="10"/>
        <v>Excelsa</v>
      </c>
      <c r="O214" t="str">
        <f t="shared" si="11"/>
        <v>Dark</v>
      </c>
      <c r="P214" t="str">
        <f>IF(_xlfn.XLOOKUP(C214,customers!$A$1:$A$1001,customers!$I$1:$I$1001,0)=0,"",_xlfn.XLOOKUP(C214,customers!$A$1:$A$1001,customers!$I$1:$I$1001,0))</f>
        <v>Yes</v>
      </c>
    </row>
    <row r="215" spans="1:16" x14ac:dyDescent="0.2">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IF(_xlfn.XLOOKUP(C215,customers!$A$1:$A$1001,customers!$G$1:$G$1001,0)=0,"",_xlfn.XLOOKUP(C215,customers!$A$1:$A$1001,customers!$G$1:$G$1001,0))</f>
        <v>United States</v>
      </c>
      <c r="I215" t="str">
        <f>IF(_xlfn.XLOOKUP(D215,products!$A$1:$A$1001,products!$B$1:$B$1001,0)=0,"",_xlfn.XLOOKUP(D215,products!$A$1:$A$1001,products!$B$1:$B$1001,0))</f>
        <v>Rob</v>
      </c>
      <c r="J215" t="str">
        <f>IF(_xlfn.XLOOKUP(D215,products!$A$1:$A$1001,products!$C$1:$C$1001,0)=0,"",_xlfn.XLOOKUP(D215,products!$A$1:$A$1001,products!$C$1:$C$1001,0))</f>
        <v>D</v>
      </c>
      <c r="K215" s="1">
        <f>IF(_xlfn.XLOOKUP(D215,products!$A$1:$A$1001,products!$D$1:$D$1001,0)=0,"",_xlfn.XLOOKUP(D215,products!$A$1:$A$1001,products!$D$1:$D$1001,0))</f>
        <v>2.5</v>
      </c>
      <c r="L215">
        <f>IF(_xlfn.XLOOKUP(D215,products!$A$1:$A$1001,products!$E$1:$E$1001,0)=0,"",_xlfn.XLOOKUP(D215,products!$A$1:$A$1001,products!$E$1:$E$1001,0))</f>
        <v>20.584999999999997</v>
      </c>
      <c r="M215">
        <f t="shared" si="9"/>
        <v>20.584999999999997</v>
      </c>
      <c r="N215" t="str">
        <f t="shared" si="10"/>
        <v>Robusta</v>
      </c>
      <c r="O215" t="str">
        <f t="shared" si="11"/>
        <v>Dark</v>
      </c>
      <c r="P215" t="str">
        <f>IF(_xlfn.XLOOKUP(C215,customers!$A$1:$A$1001,customers!$I$1:$I$1001,0)=0,"",_xlfn.XLOOKUP(C215,customers!$A$1:$A$1001,customers!$I$1:$I$1001,0))</f>
        <v>No</v>
      </c>
    </row>
    <row r="216" spans="1:16" x14ac:dyDescent="0.2">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IF(_xlfn.XLOOKUP(C216,customers!$A$1:$A$1001,customers!$G$1:$G$1001,0)=0,"",_xlfn.XLOOKUP(C216,customers!$A$1:$A$1001,customers!$G$1:$G$1001,0))</f>
        <v>Ireland</v>
      </c>
      <c r="I216" t="str">
        <f>IF(_xlfn.XLOOKUP(D216,products!$A$1:$A$1001,products!$B$1:$B$1001,0)=0,"",_xlfn.XLOOKUP(D216,products!$A$1:$A$1001,products!$B$1:$B$1001,0))</f>
        <v>Lib</v>
      </c>
      <c r="J216" t="str">
        <f>IF(_xlfn.XLOOKUP(D216,products!$A$1:$A$1001,products!$C$1:$C$1001,0)=0,"",_xlfn.XLOOKUP(D216,products!$A$1:$A$1001,products!$C$1:$C$1001,0))</f>
        <v>L</v>
      </c>
      <c r="K216" s="1">
        <f>IF(_xlfn.XLOOKUP(D216,products!$A$1:$A$1001,products!$D$1:$D$1001,0)=0,"",_xlfn.XLOOKUP(D216,products!$A$1:$A$1001,products!$D$1:$D$1001,0))</f>
        <v>1</v>
      </c>
      <c r="L216">
        <f>IF(_xlfn.XLOOKUP(D216,products!$A$1:$A$1001,products!$E$1:$E$1001,0)=0,"",_xlfn.XLOOKUP(D216,products!$A$1:$A$1001,products!$E$1:$E$1001,0))</f>
        <v>15.85</v>
      </c>
      <c r="M216">
        <f t="shared" si="9"/>
        <v>31.7</v>
      </c>
      <c r="N216" t="str">
        <f t="shared" si="10"/>
        <v>Liberica</v>
      </c>
      <c r="O216" t="str">
        <f t="shared" si="11"/>
        <v>Light</v>
      </c>
      <c r="P216" t="str">
        <f>IF(_xlfn.XLOOKUP(C216,customers!$A$1:$A$1001,customers!$I$1:$I$1001,0)=0,"",_xlfn.XLOOKUP(C216,customers!$A$1:$A$1001,customers!$I$1:$I$1001,0))</f>
        <v>No</v>
      </c>
    </row>
    <row r="217" spans="1:16" x14ac:dyDescent="0.2">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IF(_xlfn.XLOOKUP(C217,customers!$A$1:$A$1001,customers!$G$1:$G$1001,0)=0,"",_xlfn.XLOOKUP(C217,customers!$A$1:$A$1001,customers!$G$1:$G$1001,0))</f>
        <v>United States</v>
      </c>
      <c r="I217" t="str">
        <f>IF(_xlfn.XLOOKUP(D217,products!$A$1:$A$1001,products!$B$1:$B$1001,0)=0,"",_xlfn.XLOOKUP(D217,products!$A$1:$A$1001,products!$B$1:$B$1001,0))</f>
        <v>Lib</v>
      </c>
      <c r="J217" t="str">
        <f>IF(_xlfn.XLOOKUP(D217,products!$A$1:$A$1001,products!$C$1:$C$1001,0)=0,"",_xlfn.XLOOKUP(D217,products!$A$1:$A$1001,products!$C$1:$C$1001,0))</f>
        <v>D</v>
      </c>
      <c r="K217" s="1">
        <f>IF(_xlfn.XLOOKUP(D217,products!$A$1:$A$1001,products!$D$1:$D$1001,0)=0,"",_xlfn.XLOOKUP(D217,products!$A$1:$A$1001,products!$D$1:$D$1001,0))</f>
        <v>0.2</v>
      </c>
      <c r="L217">
        <f>IF(_xlfn.XLOOKUP(D217,products!$A$1:$A$1001,products!$E$1:$E$1001,0)=0,"",_xlfn.XLOOKUP(D217,products!$A$1:$A$1001,products!$E$1:$E$1001,0))</f>
        <v>3.8849999999999998</v>
      </c>
      <c r="M217">
        <f t="shared" si="9"/>
        <v>23.31</v>
      </c>
      <c r="N217" t="str">
        <f t="shared" si="10"/>
        <v>Liberica</v>
      </c>
      <c r="O217" t="str">
        <f t="shared" si="11"/>
        <v>Dark</v>
      </c>
      <c r="P217" t="str">
        <f>IF(_xlfn.XLOOKUP(C217,customers!$A$1:$A$1001,customers!$I$1:$I$1001,0)=0,"",_xlfn.XLOOKUP(C217,customers!$A$1:$A$1001,customers!$I$1:$I$1001,0))</f>
        <v>No</v>
      </c>
    </row>
    <row r="218" spans="1:16" x14ac:dyDescent="0.2">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IF(_xlfn.XLOOKUP(C218,customers!$A$1:$A$1001,customers!$G$1:$G$1001,0)=0,"",_xlfn.XLOOKUP(C218,customers!$A$1:$A$1001,customers!$G$1:$G$1001,0))</f>
        <v>United States</v>
      </c>
      <c r="I218" t="str">
        <f>IF(_xlfn.XLOOKUP(D218,products!$A$1:$A$1001,products!$B$1:$B$1001,0)=0,"",_xlfn.XLOOKUP(D218,products!$A$1:$A$1001,products!$B$1:$B$1001,0))</f>
        <v>Lib</v>
      </c>
      <c r="J218" t="str">
        <f>IF(_xlfn.XLOOKUP(D218,products!$A$1:$A$1001,products!$C$1:$C$1001,0)=0,"",_xlfn.XLOOKUP(D218,products!$A$1:$A$1001,products!$C$1:$C$1001,0))</f>
        <v>M</v>
      </c>
      <c r="K218" s="1">
        <f>IF(_xlfn.XLOOKUP(D218,products!$A$1:$A$1001,products!$D$1:$D$1001,0)=0,"",_xlfn.XLOOKUP(D218,products!$A$1:$A$1001,products!$D$1:$D$1001,0))</f>
        <v>1</v>
      </c>
      <c r="L218">
        <f>IF(_xlfn.XLOOKUP(D218,products!$A$1:$A$1001,products!$E$1:$E$1001,0)=0,"",_xlfn.XLOOKUP(D218,products!$A$1:$A$1001,products!$E$1:$E$1001,0))</f>
        <v>14.55</v>
      </c>
      <c r="M218">
        <f t="shared" si="9"/>
        <v>58.2</v>
      </c>
      <c r="N218" t="str">
        <f t="shared" si="10"/>
        <v>Liberica</v>
      </c>
      <c r="O218" t="str">
        <f t="shared" si="11"/>
        <v>Medium</v>
      </c>
      <c r="P218" t="str">
        <f>IF(_xlfn.XLOOKUP(C218,customers!$A$1:$A$1001,customers!$I$1:$I$1001,0)=0,"",_xlfn.XLOOKUP(C218,customers!$A$1:$A$1001,customers!$I$1:$I$1001,0))</f>
        <v>Yes</v>
      </c>
    </row>
    <row r="219" spans="1:16" x14ac:dyDescent="0.2">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IF(_xlfn.XLOOKUP(C219,customers!$A$1:$A$1001,customers!$G$1:$G$1001,0)=0,"",_xlfn.XLOOKUP(C219,customers!$A$1:$A$1001,customers!$G$1:$G$1001,0))</f>
        <v>United States</v>
      </c>
      <c r="I219" t="str">
        <f>IF(_xlfn.XLOOKUP(D219,products!$A$1:$A$1001,products!$B$1:$B$1001,0)=0,"",_xlfn.XLOOKUP(D219,products!$A$1:$A$1001,products!$B$1:$B$1001,0))</f>
        <v>Exc</v>
      </c>
      <c r="J219" t="str">
        <f>IF(_xlfn.XLOOKUP(D219,products!$A$1:$A$1001,products!$C$1:$C$1001,0)=0,"",_xlfn.XLOOKUP(D219,products!$A$1:$A$1001,products!$C$1:$C$1001,0))</f>
        <v>L</v>
      </c>
      <c r="K219" s="1">
        <f>IF(_xlfn.XLOOKUP(D219,products!$A$1:$A$1001,products!$D$1:$D$1001,0)=0,"",_xlfn.XLOOKUP(D219,products!$A$1:$A$1001,products!$D$1:$D$1001,0))</f>
        <v>0.5</v>
      </c>
      <c r="L219">
        <f>IF(_xlfn.XLOOKUP(D219,products!$A$1:$A$1001,products!$E$1:$E$1001,0)=0,"",_xlfn.XLOOKUP(D219,products!$A$1:$A$1001,products!$E$1:$E$1001,0))</f>
        <v>8.91</v>
      </c>
      <c r="M219">
        <f t="shared" si="9"/>
        <v>35.64</v>
      </c>
      <c r="N219" t="str">
        <f t="shared" si="10"/>
        <v>Excelsa</v>
      </c>
      <c r="O219" t="str">
        <f t="shared" si="11"/>
        <v>Light</v>
      </c>
      <c r="P219" t="str">
        <f>IF(_xlfn.XLOOKUP(C219,customers!$A$1:$A$1001,customers!$I$1:$I$1001,0)=0,"",_xlfn.XLOOKUP(C219,customers!$A$1:$A$1001,customers!$I$1:$I$1001,0))</f>
        <v>No</v>
      </c>
    </row>
    <row r="220" spans="1:16" x14ac:dyDescent="0.2">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IF(_xlfn.XLOOKUP(C220,customers!$A$1:$A$1001,customers!$G$1:$G$1001,0)=0,"",_xlfn.XLOOKUP(C220,customers!$A$1:$A$1001,customers!$G$1:$G$1001,0))</f>
        <v>Ireland</v>
      </c>
      <c r="I220" t="str">
        <f>IF(_xlfn.XLOOKUP(D220,products!$A$1:$A$1001,products!$B$1:$B$1001,0)=0,"",_xlfn.XLOOKUP(D220,products!$A$1:$A$1001,products!$B$1:$B$1001,0))</f>
        <v>Ara</v>
      </c>
      <c r="J220" t="str">
        <f>IF(_xlfn.XLOOKUP(D220,products!$A$1:$A$1001,products!$C$1:$C$1001,0)=0,"",_xlfn.XLOOKUP(D220,products!$A$1:$A$1001,products!$C$1:$C$1001,0))</f>
        <v>M</v>
      </c>
      <c r="K220" s="1">
        <f>IF(_xlfn.XLOOKUP(D220,products!$A$1:$A$1001,products!$D$1:$D$1001,0)=0,"",_xlfn.XLOOKUP(D220,products!$A$1:$A$1001,products!$D$1:$D$1001,0))</f>
        <v>1</v>
      </c>
      <c r="L220">
        <f>IF(_xlfn.XLOOKUP(D220,products!$A$1:$A$1001,products!$E$1:$E$1001,0)=0,"",_xlfn.XLOOKUP(D220,products!$A$1:$A$1001,products!$E$1:$E$1001,0))</f>
        <v>11.25</v>
      </c>
      <c r="M220">
        <f t="shared" si="9"/>
        <v>56.25</v>
      </c>
      <c r="N220" t="str">
        <f t="shared" si="10"/>
        <v>Arabica</v>
      </c>
      <c r="O220" t="str">
        <f t="shared" si="11"/>
        <v>Medium</v>
      </c>
      <c r="P220" t="str">
        <f>IF(_xlfn.XLOOKUP(C220,customers!$A$1:$A$1001,customers!$I$1:$I$1001,0)=0,"",_xlfn.XLOOKUP(C220,customers!$A$1:$A$1001,customers!$I$1:$I$1001,0))</f>
        <v>Yes</v>
      </c>
    </row>
    <row r="221" spans="1:16" x14ac:dyDescent="0.2">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IF(_xlfn.XLOOKUP(C221,customers!$A$1:$A$1001,customers!$G$1:$G$1001,0)=0,"",_xlfn.XLOOKUP(C221,customers!$A$1:$A$1001,customers!$G$1:$G$1001,0))</f>
        <v>United States</v>
      </c>
      <c r="I221" t="str">
        <f>IF(_xlfn.XLOOKUP(D221,products!$A$1:$A$1001,products!$B$1:$B$1001,0)=0,"",_xlfn.XLOOKUP(D221,products!$A$1:$A$1001,products!$B$1:$B$1001,0))</f>
        <v>Rob</v>
      </c>
      <c r="J221" t="str">
        <f>IF(_xlfn.XLOOKUP(D221,products!$A$1:$A$1001,products!$C$1:$C$1001,0)=0,"",_xlfn.XLOOKUP(D221,products!$A$1:$A$1001,products!$C$1:$C$1001,0))</f>
        <v>L</v>
      </c>
      <c r="K221" s="1">
        <f>IF(_xlfn.XLOOKUP(D221,products!$A$1:$A$1001,products!$D$1:$D$1001,0)=0,"",_xlfn.XLOOKUP(D221,products!$A$1:$A$1001,products!$D$1:$D$1001,0))</f>
        <v>0.2</v>
      </c>
      <c r="L221">
        <f>IF(_xlfn.XLOOKUP(D221,products!$A$1:$A$1001,products!$E$1:$E$1001,0)=0,"",_xlfn.XLOOKUP(D221,products!$A$1:$A$1001,products!$E$1:$E$1001,0))</f>
        <v>3.5849999999999995</v>
      </c>
      <c r="M221">
        <f t="shared" si="9"/>
        <v>10.754999999999999</v>
      </c>
      <c r="N221" t="str">
        <f t="shared" si="10"/>
        <v>Robusta</v>
      </c>
      <c r="O221" t="str">
        <f t="shared" si="11"/>
        <v>Light</v>
      </c>
      <c r="P221" t="str">
        <f>IF(_xlfn.XLOOKUP(C221,customers!$A$1:$A$1001,customers!$I$1:$I$1001,0)=0,"",_xlfn.XLOOKUP(C221,customers!$A$1:$A$1001,customers!$I$1:$I$1001,0))</f>
        <v>No</v>
      </c>
    </row>
    <row r="222" spans="1:16" x14ac:dyDescent="0.2">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IF(_xlfn.XLOOKUP(C222,customers!$A$1:$A$1001,customers!$G$1:$G$1001,0)=0,"",_xlfn.XLOOKUP(C222,customers!$A$1:$A$1001,customers!$G$1:$G$1001,0))</f>
        <v>United States</v>
      </c>
      <c r="I222" t="str">
        <f>IF(_xlfn.XLOOKUP(D222,products!$A$1:$A$1001,products!$B$1:$B$1001,0)=0,"",_xlfn.XLOOKUP(D222,products!$A$1:$A$1001,products!$B$1:$B$1001,0))</f>
        <v>Rob</v>
      </c>
      <c r="J222" t="str">
        <f>IF(_xlfn.XLOOKUP(D222,products!$A$1:$A$1001,products!$C$1:$C$1001,0)=0,"",_xlfn.XLOOKUP(D222,products!$A$1:$A$1001,products!$C$1:$C$1001,0))</f>
        <v>M</v>
      </c>
      <c r="K222" s="1">
        <f>IF(_xlfn.XLOOKUP(D222,products!$A$1:$A$1001,products!$D$1:$D$1001,0)=0,"",_xlfn.XLOOKUP(D222,products!$A$1:$A$1001,products!$D$1:$D$1001,0))</f>
        <v>0.2</v>
      </c>
      <c r="L222">
        <f>IF(_xlfn.XLOOKUP(D222,products!$A$1:$A$1001,products!$E$1:$E$1001,0)=0,"",_xlfn.XLOOKUP(D222,products!$A$1:$A$1001,products!$E$1:$E$1001,0))</f>
        <v>2.9849999999999999</v>
      </c>
      <c r="M222">
        <f t="shared" si="9"/>
        <v>14.924999999999999</v>
      </c>
      <c r="N222" t="str">
        <f t="shared" si="10"/>
        <v>Robusta</v>
      </c>
      <c r="O222" t="str">
        <f t="shared" si="11"/>
        <v>Medium</v>
      </c>
      <c r="P222" t="str">
        <f>IF(_xlfn.XLOOKUP(C222,customers!$A$1:$A$1001,customers!$I$1:$I$1001,0)=0,"",_xlfn.XLOOKUP(C222,customers!$A$1:$A$1001,customers!$I$1:$I$1001,0))</f>
        <v>No</v>
      </c>
    </row>
    <row r="223" spans="1:16" x14ac:dyDescent="0.2">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IF(_xlfn.XLOOKUP(C223,customers!$A$1:$A$1001,customers!$G$1:$G$1001,0)=0,"",_xlfn.XLOOKUP(C223,customers!$A$1:$A$1001,customers!$G$1:$G$1001,0))</f>
        <v>United States</v>
      </c>
      <c r="I223" t="str">
        <f>IF(_xlfn.XLOOKUP(D223,products!$A$1:$A$1001,products!$B$1:$B$1001,0)=0,"",_xlfn.XLOOKUP(D223,products!$A$1:$A$1001,products!$B$1:$B$1001,0))</f>
        <v>Ara</v>
      </c>
      <c r="J223" t="str">
        <f>IF(_xlfn.XLOOKUP(D223,products!$A$1:$A$1001,products!$C$1:$C$1001,0)=0,"",_xlfn.XLOOKUP(D223,products!$A$1:$A$1001,products!$C$1:$C$1001,0))</f>
        <v>L</v>
      </c>
      <c r="K223" s="1">
        <f>IF(_xlfn.XLOOKUP(D223,products!$A$1:$A$1001,products!$D$1:$D$1001,0)=0,"",_xlfn.XLOOKUP(D223,products!$A$1:$A$1001,products!$D$1:$D$1001,0))</f>
        <v>1</v>
      </c>
      <c r="L223">
        <f>IF(_xlfn.XLOOKUP(D223,products!$A$1:$A$1001,products!$E$1:$E$1001,0)=0,"",_xlfn.XLOOKUP(D223,products!$A$1:$A$1001,products!$E$1:$E$1001,0))</f>
        <v>12.95</v>
      </c>
      <c r="M223">
        <f t="shared" si="9"/>
        <v>77.699999999999989</v>
      </c>
      <c r="N223" t="str">
        <f t="shared" si="10"/>
        <v>Arabica</v>
      </c>
      <c r="O223" t="str">
        <f t="shared" si="11"/>
        <v>Light</v>
      </c>
      <c r="P223" t="str">
        <f>IF(_xlfn.XLOOKUP(C223,customers!$A$1:$A$1001,customers!$I$1:$I$1001,0)=0,"",_xlfn.XLOOKUP(C223,customers!$A$1:$A$1001,customers!$I$1:$I$1001,0))</f>
        <v>Yes</v>
      </c>
    </row>
    <row r="224" spans="1:16" x14ac:dyDescent="0.2">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IF(_xlfn.XLOOKUP(C224,customers!$A$1:$A$1001,customers!$G$1:$G$1001,0)=0,"",_xlfn.XLOOKUP(C224,customers!$A$1:$A$1001,customers!$G$1:$G$1001,0))</f>
        <v>United States</v>
      </c>
      <c r="I224" t="str">
        <f>IF(_xlfn.XLOOKUP(D224,products!$A$1:$A$1001,products!$B$1:$B$1001,0)=0,"",_xlfn.XLOOKUP(D224,products!$A$1:$A$1001,products!$B$1:$B$1001,0))</f>
        <v>Lib</v>
      </c>
      <c r="J224" t="str">
        <f>IF(_xlfn.XLOOKUP(D224,products!$A$1:$A$1001,products!$C$1:$C$1001,0)=0,"",_xlfn.XLOOKUP(D224,products!$A$1:$A$1001,products!$C$1:$C$1001,0))</f>
        <v>D</v>
      </c>
      <c r="K224" s="1">
        <f>IF(_xlfn.XLOOKUP(D224,products!$A$1:$A$1001,products!$D$1:$D$1001,0)=0,"",_xlfn.XLOOKUP(D224,products!$A$1:$A$1001,products!$D$1:$D$1001,0))</f>
        <v>0.5</v>
      </c>
      <c r="L224">
        <f>IF(_xlfn.XLOOKUP(D224,products!$A$1:$A$1001,products!$E$1:$E$1001,0)=0,"",_xlfn.XLOOKUP(D224,products!$A$1:$A$1001,products!$E$1:$E$1001,0))</f>
        <v>7.77</v>
      </c>
      <c r="M224">
        <f t="shared" si="9"/>
        <v>23.31</v>
      </c>
      <c r="N224" t="str">
        <f t="shared" si="10"/>
        <v>Liberica</v>
      </c>
      <c r="O224" t="str">
        <f t="shared" si="11"/>
        <v>Dark</v>
      </c>
      <c r="P224" t="str">
        <f>IF(_xlfn.XLOOKUP(C224,customers!$A$1:$A$1001,customers!$I$1:$I$1001,0)=0,"",_xlfn.XLOOKUP(C224,customers!$A$1:$A$1001,customers!$I$1:$I$1001,0))</f>
        <v>No</v>
      </c>
    </row>
    <row r="225" spans="1:16" x14ac:dyDescent="0.2">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IF(_xlfn.XLOOKUP(C225,customers!$A$1:$A$1001,customers!$G$1:$G$1001,0)=0,"",_xlfn.XLOOKUP(C225,customers!$A$1:$A$1001,customers!$G$1:$G$1001,0))</f>
        <v>United States</v>
      </c>
      <c r="I225" t="str">
        <f>IF(_xlfn.XLOOKUP(D225,products!$A$1:$A$1001,products!$B$1:$B$1001,0)=0,"",_xlfn.XLOOKUP(D225,products!$A$1:$A$1001,products!$B$1:$B$1001,0))</f>
        <v>Exc</v>
      </c>
      <c r="J225" t="str">
        <f>IF(_xlfn.XLOOKUP(D225,products!$A$1:$A$1001,products!$C$1:$C$1001,0)=0,"",_xlfn.XLOOKUP(D225,products!$A$1:$A$1001,products!$C$1:$C$1001,0))</f>
        <v>L</v>
      </c>
      <c r="K225" s="1">
        <f>IF(_xlfn.XLOOKUP(D225,products!$A$1:$A$1001,products!$D$1:$D$1001,0)=0,"",_xlfn.XLOOKUP(D225,products!$A$1:$A$1001,products!$D$1:$D$1001,0))</f>
        <v>1</v>
      </c>
      <c r="L225">
        <f>IF(_xlfn.XLOOKUP(D225,products!$A$1:$A$1001,products!$E$1:$E$1001,0)=0,"",_xlfn.XLOOKUP(D225,products!$A$1:$A$1001,products!$E$1:$E$1001,0))</f>
        <v>14.85</v>
      </c>
      <c r="M225">
        <f t="shared" si="9"/>
        <v>59.4</v>
      </c>
      <c r="N225" t="str">
        <f t="shared" si="10"/>
        <v>Excelsa</v>
      </c>
      <c r="O225" t="str">
        <f t="shared" si="11"/>
        <v>Light</v>
      </c>
      <c r="P225" t="str">
        <f>IF(_xlfn.XLOOKUP(C225,customers!$A$1:$A$1001,customers!$I$1:$I$1001,0)=0,"",_xlfn.XLOOKUP(C225,customers!$A$1:$A$1001,customers!$I$1:$I$1001,0))</f>
        <v>Yes</v>
      </c>
    </row>
    <row r="226" spans="1:16" x14ac:dyDescent="0.2">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IF(_xlfn.XLOOKUP(C226,customers!$A$1:$A$1001,customers!$G$1:$G$1001,0)=0,"",_xlfn.XLOOKUP(C226,customers!$A$1:$A$1001,customers!$G$1:$G$1001,0))</f>
        <v>United States</v>
      </c>
      <c r="I226" t="str">
        <f>IF(_xlfn.XLOOKUP(D226,products!$A$1:$A$1001,products!$B$1:$B$1001,0)=0,"",_xlfn.XLOOKUP(D226,products!$A$1:$A$1001,products!$B$1:$B$1001,0))</f>
        <v>Lib</v>
      </c>
      <c r="J226" t="str">
        <f>IF(_xlfn.XLOOKUP(D226,products!$A$1:$A$1001,products!$C$1:$C$1001,0)=0,"",_xlfn.XLOOKUP(D226,products!$A$1:$A$1001,products!$C$1:$C$1001,0))</f>
        <v>D</v>
      </c>
      <c r="K226" s="1">
        <f>IF(_xlfn.XLOOKUP(D226,products!$A$1:$A$1001,products!$D$1:$D$1001,0)=0,"",_xlfn.XLOOKUP(D226,products!$A$1:$A$1001,products!$D$1:$D$1001,0))</f>
        <v>2.5</v>
      </c>
      <c r="L226">
        <f>IF(_xlfn.XLOOKUP(D226,products!$A$1:$A$1001,products!$E$1:$E$1001,0)=0,"",_xlfn.XLOOKUP(D226,products!$A$1:$A$1001,products!$E$1:$E$1001,0))</f>
        <v>29.784999999999997</v>
      </c>
      <c r="M226">
        <f t="shared" si="9"/>
        <v>119.13999999999999</v>
      </c>
      <c r="N226" t="str">
        <f t="shared" si="10"/>
        <v>Liberica</v>
      </c>
      <c r="O226" t="str">
        <f t="shared" si="11"/>
        <v>Dark</v>
      </c>
      <c r="P226" t="str">
        <f>IF(_xlfn.XLOOKUP(C226,customers!$A$1:$A$1001,customers!$I$1:$I$1001,0)=0,"",_xlfn.XLOOKUP(C226,customers!$A$1:$A$1001,customers!$I$1:$I$1001,0))</f>
        <v>Yes</v>
      </c>
    </row>
    <row r="227" spans="1:16" x14ac:dyDescent="0.2">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IF(_xlfn.XLOOKUP(C227,customers!$A$1:$A$1001,customers!$G$1:$G$1001,0)=0,"",_xlfn.XLOOKUP(C227,customers!$A$1:$A$1001,customers!$G$1:$G$1001,0))</f>
        <v>Ireland</v>
      </c>
      <c r="I227" t="str">
        <f>IF(_xlfn.XLOOKUP(D227,products!$A$1:$A$1001,products!$B$1:$B$1001,0)=0,"",_xlfn.XLOOKUP(D227,products!$A$1:$A$1001,products!$B$1:$B$1001,0))</f>
        <v>Rob</v>
      </c>
      <c r="J227" t="str">
        <f>IF(_xlfn.XLOOKUP(D227,products!$A$1:$A$1001,products!$C$1:$C$1001,0)=0,"",_xlfn.XLOOKUP(D227,products!$A$1:$A$1001,products!$C$1:$C$1001,0))</f>
        <v>L</v>
      </c>
      <c r="K227" s="1">
        <f>IF(_xlfn.XLOOKUP(D227,products!$A$1:$A$1001,products!$D$1:$D$1001,0)=0,"",_xlfn.XLOOKUP(D227,products!$A$1:$A$1001,products!$D$1:$D$1001,0))</f>
        <v>0.2</v>
      </c>
      <c r="L227">
        <f>IF(_xlfn.XLOOKUP(D227,products!$A$1:$A$1001,products!$E$1:$E$1001,0)=0,"",_xlfn.XLOOKUP(D227,products!$A$1:$A$1001,products!$E$1:$E$1001,0))</f>
        <v>3.5849999999999995</v>
      </c>
      <c r="M227">
        <f t="shared" si="9"/>
        <v>14.339999999999998</v>
      </c>
      <c r="N227" t="str">
        <f t="shared" si="10"/>
        <v>Robusta</v>
      </c>
      <c r="O227" t="str">
        <f t="shared" si="11"/>
        <v>Light</v>
      </c>
      <c r="P227" t="str">
        <f>IF(_xlfn.XLOOKUP(C227,customers!$A$1:$A$1001,customers!$I$1:$I$1001,0)=0,"",_xlfn.XLOOKUP(C227,customers!$A$1:$A$1001,customers!$I$1:$I$1001,0))</f>
        <v>No</v>
      </c>
    </row>
    <row r="228" spans="1:16" x14ac:dyDescent="0.2">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IF(_xlfn.XLOOKUP(C228,customers!$A$1:$A$1001,customers!$G$1:$G$1001,0)=0,"",_xlfn.XLOOKUP(C228,customers!$A$1:$A$1001,customers!$G$1:$G$1001,0))</f>
        <v>United States</v>
      </c>
      <c r="I228" t="str">
        <f>IF(_xlfn.XLOOKUP(D228,products!$A$1:$A$1001,products!$B$1:$B$1001,0)=0,"",_xlfn.XLOOKUP(D228,products!$A$1:$A$1001,products!$B$1:$B$1001,0))</f>
        <v>Ara</v>
      </c>
      <c r="J228" t="str">
        <f>IF(_xlfn.XLOOKUP(D228,products!$A$1:$A$1001,products!$C$1:$C$1001,0)=0,"",_xlfn.XLOOKUP(D228,products!$A$1:$A$1001,products!$C$1:$C$1001,0))</f>
        <v>M</v>
      </c>
      <c r="K228" s="1">
        <f>IF(_xlfn.XLOOKUP(D228,products!$A$1:$A$1001,products!$D$1:$D$1001,0)=0,"",_xlfn.XLOOKUP(D228,products!$A$1:$A$1001,products!$D$1:$D$1001,0))</f>
        <v>2.5</v>
      </c>
      <c r="L228">
        <f>IF(_xlfn.XLOOKUP(D228,products!$A$1:$A$1001,products!$E$1:$E$1001,0)=0,"",_xlfn.XLOOKUP(D228,products!$A$1:$A$1001,products!$E$1:$E$1001,0))</f>
        <v>25.874999999999996</v>
      </c>
      <c r="M228">
        <f t="shared" si="9"/>
        <v>129.37499999999997</v>
      </c>
      <c r="N228" t="str">
        <f t="shared" si="10"/>
        <v>Arabica</v>
      </c>
      <c r="O228" t="str">
        <f t="shared" si="11"/>
        <v>Medium</v>
      </c>
      <c r="P228" t="str">
        <f>IF(_xlfn.XLOOKUP(C228,customers!$A$1:$A$1001,customers!$I$1:$I$1001,0)=0,"",_xlfn.XLOOKUP(C228,customers!$A$1:$A$1001,customers!$I$1:$I$1001,0))</f>
        <v>No</v>
      </c>
    </row>
    <row r="229" spans="1:16" x14ac:dyDescent="0.2">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IF(_xlfn.XLOOKUP(C229,customers!$A$1:$A$1001,customers!$G$1:$G$1001,0)=0,"",_xlfn.XLOOKUP(C229,customers!$A$1:$A$1001,customers!$G$1:$G$1001,0))</f>
        <v>United Kingdom</v>
      </c>
      <c r="I229" t="str">
        <f>IF(_xlfn.XLOOKUP(D229,products!$A$1:$A$1001,products!$B$1:$B$1001,0)=0,"",_xlfn.XLOOKUP(D229,products!$A$1:$A$1001,products!$B$1:$B$1001,0))</f>
        <v>Rob</v>
      </c>
      <c r="J229" t="str">
        <f>IF(_xlfn.XLOOKUP(D229,products!$A$1:$A$1001,products!$C$1:$C$1001,0)=0,"",_xlfn.XLOOKUP(D229,products!$A$1:$A$1001,products!$C$1:$C$1001,0))</f>
        <v>D</v>
      </c>
      <c r="K229" s="1">
        <f>IF(_xlfn.XLOOKUP(D229,products!$A$1:$A$1001,products!$D$1:$D$1001,0)=0,"",_xlfn.XLOOKUP(D229,products!$A$1:$A$1001,products!$D$1:$D$1001,0))</f>
        <v>0.2</v>
      </c>
      <c r="L229">
        <f>IF(_xlfn.XLOOKUP(D229,products!$A$1:$A$1001,products!$E$1:$E$1001,0)=0,"",_xlfn.XLOOKUP(D229,products!$A$1:$A$1001,products!$E$1:$E$1001,0))</f>
        <v>2.6849999999999996</v>
      </c>
      <c r="M229">
        <f t="shared" si="9"/>
        <v>16.11</v>
      </c>
      <c r="N229" t="str">
        <f t="shared" si="10"/>
        <v>Robusta</v>
      </c>
      <c r="O229" t="str">
        <f t="shared" si="11"/>
        <v>Dark</v>
      </c>
      <c r="P229" t="str">
        <f>IF(_xlfn.XLOOKUP(C229,customers!$A$1:$A$1001,customers!$I$1:$I$1001,0)=0,"",_xlfn.XLOOKUP(C229,customers!$A$1:$A$1001,customers!$I$1:$I$1001,0))</f>
        <v>Yes</v>
      </c>
    </row>
    <row r="230" spans="1:16" x14ac:dyDescent="0.2">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IF(_xlfn.XLOOKUP(C230,customers!$A$1:$A$1001,customers!$G$1:$G$1001,0)=0,"",_xlfn.XLOOKUP(C230,customers!$A$1:$A$1001,customers!$G$1:$G$1001,0))</f>
        <v>United States</v>
      </c>
      <c r="I230" t="str">
        <f>IF(_xlfn.XLOOKUP(D230,products!$A$1:$A$1001,products!$B$1:$B$1001,0)=0,"",_xlfn.XLOOKUP(D230,products!$A$1:$A$1001,products!$B$1:$B$1001,0))</f>
        <v>Rob</v>
      </c>
      <c r="J230" t="str">
        <f>IF(_xlfn.XLOOKUP(D230,products!$A$1:$A$1001,products!$C$1:$C$1001,0)=0,"",_xlfn.XLOOKUP(D230,products!$A$1:$A$1001,products!$C$1:$C$1001,0))</f>
        <v>L</v>
      </c>
      <c r="K230" s="1">
        <f>IF(_xlfn.XLOOKUP(D230,products!$A$1:$A$1001,products!$D$1:$D$1001,0)=0,"",_xlfn.XLOOKUP(D230,products!$A$1:$A$1001,products!$D$1:$D$1001,0))</f>
        <v>0.2</v>
      </c>
      <c r="L230">
        <f>IF(_xlfn.XLOOKUP(D230,products!$A$1:$A$1001,products!$E$1:$E$1001,0)=0,"",_xlfn.XLOOKUP(D230,products!$A$1:$A$1001,products!$E$1:$E$1001,0))</f>
        <v>3.5849999999999995</v>
      </c>
      <c r="M230">
        <f t="shared" si="9"/>
        <v>17.924999999999997</v>
      </c>
      <c r="N230" t="str">
        <f t="shared" si="10"/>
        <v>Robusta</v>
      </c>
      <c r="O230" t="str">
        <f t="shared" si="11"/>
        <v>Light</v>
      </c>
      <c r="P230" t="str">
        <f>IF(_xlfn.XLOOKUP(C230,customers!$A$1:$A$1001,customers!$I$1:$I$1001,0)=0,"",_xlfn.XLOOKUP(C230,customers!$A$1:$A$1001,customers!$I$1:$I$1001,0))</f>
        <v>No</v>
      </c>
    </row>
    <row r="231" spans="1:16" x14ac:dyDescent="0.2">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IF(_xlfn.XLOOKUP(C231,customers!$A$1:$A$1001,customers!$G$1:$G$1001,0)=0,"",_xlfn.XLOOKUP(C231,customers!$A$1:$A$1001,customers!$G$1:$G$1001,0))</f>
        <v>United States</v>
      </c>
      <c r="I231" t="str">
        <f>IF(_xlfn.XLOOKUP(D231,products!$A$1:$A$1001,products!$B$1:$B$1001,0)=0,"",_xlfn.XLOOKUP(D231,products!$A$1:$A$1001,products!$B$1:$B$1001,0))</f>
        <v>Lib</v>
      </c>
      <c r="J231" t="str">
        <f>IF(_xlfn.XLOOKUP(D231,products!$A$1:$A$1001,products!$C$1:$C$1001,0)=0,"",_xlfn.XLOOKUP(D231,products!$A$1:$A$1001,products!$C$1:$C$1001,0))</f>
        <v>M</v>
      </c>
      <c r="K231" s="1">
        <f>IF(_xlfn.XLOOKUP(D231,products!$A$1:$A$1001,products!$D$1:$D$1001,0)=0,"",_xlfn.XLOOKUP(D231,products!$A$1:$A$1001,products!$D$1:$D$1001,0))</f>
        <v>0.2</v>
      </c>
      <c r="L231">
        <f>IF(_xlfn.XLOOKUP(D231,products!$A$1:$A$1001,products!$E$1:$E$1001,0)=0,"",_xlfn.XLOOKUP(D231,products!$A$1:$A$1001,products!$E$1:$E$1001,0))</f>
        <v>4.3650000000000002</v>
      </c>
      <c r="M231">
        <f t="shared" si="9"/>
        <v>8.73</v>
      </c>
      <c r="N231" t="str">
        <f t="shared" si="10"/>
        <v>Liberica</v>
      </c>
      <c r="O231" t="str">
        <f t="shared" si="11"/>
        <v>Medium</v>
      </c>
      <c r="P231" t="str">
        <f>IF(_xlfn.XLOOKUP(C231,customers!$A$1:$A$1001,customers!$I$1:$I$1001,0)=0,"",_xlfn.XLOOKUP(C231,customers!$A$1:$A$1001,customers!$I$1:$I$1001,0))</f>
        <v>No</v>
      </c>
    </row>
    <row r="232" spans="1:16" x14ac:dyDescent="0.2">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IF(_xlfn.XLOOKUP(C232,customers!$A$1:$A$1001,customers!$G$1:$G$1001,0)=0,"",_xlfn.XLOOKUP(C232,customers!$A$1:$A$1001,customers!$G$1:$G$1001,0))</f>
        <v>United States</v>
      </c>
      <c r="I232" t="str">
        <f>IF(_xlfn.XLOOKUP(D232,products!$A$1:$A$1001,products!$B$1:$B$1001,0)=0,"",_xlfn.XLOOKUP(D232,products!$A$1:$A$1001,products!$B$1:$B$1001,0))</f>
        <v>Ara</v>
      </c>
      <c r="J232" t="str">
        <f>IF(_xlfn.XLOOKUP(D232,products!$A$1:$A$1001,products!$C$1:$C$1001,0)=0,"",_xlfn.XLOOKUP(D232,products!$A$1:$A$1001,products!$C$1:$C$1001,0))</f>
        <v>M</v>
      </c>
      <c r="K232" s="1">
        <f>IF(_xlfn.XLOOKUP(D232,products!$A$1:$A$1001,products!$D$1:$D$1001,0)=0,"",_xlfn.XLOOKUP(D232,products!$A$1:$A$1001,products!$D$1:$D$1001,0))</f>
        <v>2.5</v>
      </c>
      <c r="L232">
        <f>IF(_xlfn.XLOOKUP(D232,products!$A$1:$A$1001,products!$E$1:$E$1001,0)=0,"",_xlfn.XLOOKUP(D232,products!$A$1:$A$1001,products!$E$1:$E$1001,0))</f>
        <v>25.874999999999996</v>
      </c>
      <c r="M232">
        <f t="shared" si="9"/>
        <v>51.749999999999993</v>
      </c>
      <c r="N232" t="str">
        <f t="shared" si="10"/>
        <v>Arabica</v>
      </c>
      <c r="O232" t="str">
        <f t="shared" si="11"/>
        <v>Medium</v>
      </c>
      <c r="P232" t="str">
        <f>IF(_xlfn.XLOOKUP(C232,customers!$A$1:$A$1001,customers!$I$1:$I$1001,0)=0,"",_xlfn.XLOOKUP(C232,customers!$A$1:$A$1001,customers!$I$1:$I$1001,0))</f>
        <v>No</v>
      </c>
    </row>
    <row r="233" spans="1:16" x14ac:dyDescent="0.2">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IF(_xlfn.XLOOKUP(C233,customers!$A$1:$A$1001,customers!$G$1:$G$1001,0)=0,"",_xlfn.XLOOKUP(C233,customers!$A$1:$A$1001,customers!$G$1:$G$1001,0))</f>
        <v>United States</v>
      </c>
      <c r="I233" t="str">
        <f>IF(_xlfn.XLOOKUP(D233,products!$A$1:$A$1001,products!$B$1:$B$1001,0)=0,"",_xlfn.XLOOKUP(D233,products!$A$1:$A$1001,products!$B$1:$B$1001,0))</f>
        <v>Lib</v>
      </c>
      <c r="J233" t="str">
        <f>IF(_xlfn.XLOOKUP(D233,products!$A$1:$A$1001,products!$C$1:$C$1001,0)=0,"",_xlfn.XLOOKUP(D233,products!$A$1:$A$1001,products!$C$1:$C$1001,0))</f>
        <v>M</v>
      </c>
      <c r="K233" s="1">
        <f>IF(_xlfn.XLOOKUP(D233,products!$A$1:$A$1001,products!$D$1:$D$1001,0)=0,"",_xlfn.XLOOKUP(D233,products!$A$1:$A$1001,products!$D$1:$D$1001,0))</f>
        <v>0.2</v>
      </c>
      <c r="L233">
        <f>IF(_xlfn.XLOOKUP(D233,products!$A$1:$A$1001,products!$E$1:$E$1001,0)=0,"",_xlfn.XLOOKUP(D233,products!$A$1:$A$1001,products!$E$1:$E$1001,0))</f>
        <v>4.3650000000000002</v>
      </c>
      <c r="M233">
        <f t="shared" si="9"/>
        <v>8.73</v>
      </c>
      <c r="N233" t="str">
        <f t="shared" si="10"/>
        <v>Liberica</v>
      </c>
      <c r="O233" t="str">
        <f t="shared" si="11"/>
        <v>Medium</v>
      </c>
      <c r="P233" t="str">
        <f>IF(_xlfn.XLOOKUP(C233,customers!$A$1:$A$1001,customers!$I$1:$I$1001,0)=0,"",_xlfn.XLOOKUP(C233,customers!$A$1:$A$1001,customers!$I$1:$I$1001,0))</f>
        <v>Yes</v>
      </c>
    </row>
    <row r="234" spans="1:16" x14ac:dyDescent="0.2">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IF(_xlfn.XLOOKUP(C234,customers!$A$1:$A$1001,customers!$G$1:$G$1001,0)=0,"",_xlfn.XLOOKUP(C234,customers!$A$1:$A$1001,customers!$G$1:$G$1001,0))</f>
        <v>United Kingdom</v>
      </c>
      <c r="I234" t="str">
        <f>IF(_xlfn.XLOOKUP(D234,products!$A$1:$A$1001,products!$B$1:$B$1001,0)=0,"",_xlfn.XLOOKUP(D234,products!$A$1:$A$1001,products!$B$1:$B$1001,0))</f>
        <v>Lib</v>
      </c>
      <c r="J234" t="str">
        <f>IF(_xlfn.XLOOKUP(D234,products!$A$1:$A$1001,products!$C$1:$C$1001,0)=0,"",_xlfn.XLOOKUP(D234,products!$A$1:$A$1001,products!$C$1:$C$1001,0))</f>
        <v>L</v>
      </c>
      <c r="K234" s="1">
        <f>IF(_xlfn.XLOOKUP(D234,products!$A$1:$A$1001,products!$D$1:$D$1001,0)=0,"",_xlfn.XLOOKUP(D234,products!$A$1:$A$1001,products!$D$1:$D$1001,0))</f>
        <v>0.2</v>
      </c>
      <c r="L234">
        <f>IF(_xlfn.XLOOKUP(D234,products!$A$1:$A$1001,products!$E$1:$E$1001,0)=0,"",_xlfn.XLOOKUP(D234,products!$A$1:$A$1001,products!$E$1:$E$1001,0))</f>
        <v>4.7549999999999999</v>
      </c>
      <c r="M234">
        <f t="shared" si="9"/>
        <v>23.774999999999999</v>
      </c>
      <c r="N234" t="str">
        <f t="shared" si="10"/>
        <v>Liberica</v>
      </c>
      <c r="O234" t="str">
        <f t="shared" si="11"/>
        <v>Light</v>
      </c>
      <c r="P234" t="str">
        <f>IF(_xlfn.XLOOKUP(C234,customers!$A$1:$A$1001,customers!$I$1:$I$1001,0)=0,"",_xlfn.XLOOKUP(C234,customers!$A$1:$A$1001,customers!$I$1:$I$1001,0))</f>
        <v>No</v>
      </c>
    </row>
    <row r="235" spans="1:16" x14ac:dyDescent="0.2">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IF(_xlfn.XLOOKUP(C235,customers!$A$1:$A$1001,customers!$G$1:$G$1001,0)=0,"",_xlfn.XLOOKUP(C235,customers!$A$1:$A$1001,customers!$G$1:$G$1001,0))</f>
        <v>United States</v>
      </c>
      <c r="I235" t="str">
        <f>IF(_xlfn.XLOOKUP(D235,products!$A$1:$A$1001,products!$B$1:$B$1001,0)=0,"",_xlfn.XLOOKUP(D235,products!$A$1:$A$1001,products!$B$1:$B$1001,0))</f>
        <v>Exc</v>
      </c>
      <c r="J235" t="str">
        <f>IF(_xlfn.XLOOKUP(D235,products!$A$1:$A$1001,products!$C$1:$C$1001,0)=0,"",_xlfn.XLOOKUP(D235,products!$A$1:$A$1001,products!$C$1:$C$1001,0))</f>
        <v>M</v>
      </c>
      <c r="K235" s="1">
        <f>IF(_xlfn.XLOOKUP(D235,products!$A$1:$A$1001,products!$D$1:$D$1001,0)=0,"",_xlfn.XLOOKUP(D235,products!$A$1:$A$1001,products!$D$1:$D$1001,0))</f>
        <v>0.2</v>
      </c>
      <c r="L235">
        <f>IF(_xlfn.XLOOKUP(D235,products!$A$1:$A$1001,products!$E$1:$E$1001,0)=0,"",_xlfn.XLOOKUP(D235,products!$A$1:$A$1001,products!$E$1:$E$1001,0))</f>
        <v>4.125</v>
      </c>
      <c r="M235">
        <f t="shared" si="9"/>
        <v>20.625</v>
      </c>
      <c r="N235" t="str">
        <f t="shared" si="10"/>
        <v>Excelsa</v>
      </c>
      <c r="O235" t="str">
        <f t="shared" si="11"/>
        <v>Medium</v>
      </c>
      <c r="P235" t="str">
        <f>IF(_xlfn.XLOOKUP(C235,customers!$A$1:$A$1001,customers!$I$1:$I$1001,0)=0,"",_xlfn.XLOOKUP(C235,customers!$A$1:$A$1001,customers!$I$1:$I$1001,0))</f>
        <v>No</v>
      </c>
    </row>
    <row r="236" spans="1:16" x14ac:dyDescent="0.2">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IF(_xlfn.XLOOKUP(C236,customers!$A$1:$A$1001,customers!$G$1:$G$1001,0)=0,"",_xlfn.XLOOKUP(C236,customers!$A$1:$A$1001,customers!$G$1:$G$1001,0))</f>
        <v>United States</v>
      </c>
      <c r="I236" t="str">
        <f>IF(_xlfn.XLOOKUP(D236,products!$A$1:$A$1001,products!$B$1:$B$1001,0)=0,"",_xlfn.XLOOKUP(D236,products!$A$1:$A$1001,products!$B$1:$B$1001,0))</f>
        <v>Lib</v>
      </c>
      <c r="J236" t="str">
        <f>IF(_xlfn.XLOOKUP(D236,products!$A$1:$A$1001,products!$C$1:$C$1001,0)=0,"",_xlfn.XLOOKUP(D236,products!$A$1:$A$1001,products!$C$1:$C$1001,0))</f>
        <v>L</v>
      </c>
      <c r="K236" s="1">
        <f>IF(_xlfn.XLOOKUP(D236,products!$A$1:$A$1001,products!$D$1:$D$1001,0)=0,"",_xlfn.XLOOKUP(D236,products!$A$1:$A$1001,products!$D$1:$D$1001,0))</f>
        <v>2.5</v>
      </c>
      <c r="L236">
        <f>IF(_xlfn.XLOOKUP(D236,products!$A$1:$A$1001,products!$E$1:$E$1001,0)=0,"",_xlfn.XLOOKUP(D236,products!$A$1:$A$1001,products!$E$1:$E$1001,0))</f>
        <v>36.454999999999998</v>
      </c>
      <c r="M236">
        <f t="shared" si="9"/>
        <v>36.454999999999998</v>
      </c>
      <c r="N236" t="str">
        <f t="shared" si="10"/>
        <v>Liberica</v>
      </c>
      <c r="O236" t="str">
        <f t="shared" si="11"/>
        <v>Light</v>
      </c>
      <c r="P236" t="str">
        <f>IF(_xlfn.XLOOKUP(C236,customers!$A$1:$A$1001,customers!$I$1:$I$1001,0)=0,"",_xlfn.XLOOKUP(C236,customers!$A$1:$A$1001,customers!$I$1:$I$1001,0))</f>
        <v>No</v>
      </c>
    </row>
    <row r="237" spans="1:16" x14ac:dyDescent="0.2">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IF(_xlfn.XLOOKUP(C237,customers!$A$1:$A$1001,customers!$G$1:$G$1001,0)=0,"",_xlfn.XLOOKUP(C237,customers!$A$1:$A$1001,customers!$G$1:$G$1001,0))</f>
        <v>Ireland</v>
      </c>
      <c r="I237" t="str">
        <f>IF(_xlfn.XLOOKUP(D237,products!$A$1:$A$1001,products!$B$1:$B$1001,0)=0,"",_xlfn.XLOOKUP(D237,products!$A$1:$A$1001,products!$B$1:$B$1001,0))</f>
        <v>Lib</v>
      </c>
      <c r="J237" t="str">
        <f>IF(_xlfn.XLOOKUP(D237,products!$A$1:$A$1001,products!$C$1:$C$1001,0)=0,"",_xlfn.XLOOKUP(D237,products!$A$1:$A$1001,products!$C$1:$C$1001,0))</f>
        <v>L</v>
      </c>
      <c r="K237" s="1">
        <f>IF(_xlfn.XLOOKUP(D237,products!$A$1:$A$1001,products!$D$1:$D$1001,0)=0,"",_xlfn.XLOOKUP(D237,products!$A$1:$A$1001,products!$D$1:$D$1001,0))</f>
        <v>2.5</v>
      </c>
      <c r="L237">
        <f>IF(_xlfn.XLOOKUP(D237,products!$A$1:$A$1001,products!$E$1:$E$1001,0)=0,"",_xlfn.XLOOKUP(D237,products!$A$1:$A$1001,products!$E$1:$E$1001,0))</f>
        <v>36.454999999999998</v>
      </c>
      <c r="M237">
        <f t="shared" si="9"/>
        <v>182.27499999999998</v>
      </c>
      <c r="N237" t="str">
        <f t="shared" si="10"/>
        <v>Liberica</v>
      </c>
      <c r="O237" t="str">
        <f t="shared" si="11"/>
        <v>Light</v>
      </c>
      <c r="P237" t="str">
        <f>IF(_xlfn.XLOOKUP(C237,customers!$A$1:$A$1001,customers!$I$1:$I$1001,0)=0,"",_xlfn.XLOOKUP(C237,customers!$A$1:$A$1001,customers!$I$1:$I$1001,0))</f>
        <v>No</v>
      </c>
    </row>
    <row r="238" spans="1:16" x14ac:dyDescent="0.2">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IF(_xlfn.XLOOKUP(C238,customers!$A$1:$A$1001,customers!$G$1:$G$1001,0)=0,"",_xlfn.XLOOKUP(C238,customers!$A$1:$A$1001,customers!$G$1:$G$1001,0))</f>
        <v>Ireland</v>
      </c>
      <c r="I238" t="str">
        <f>IF(_xlfn.XLOOKUP(D238,products!$A$1:$A$1001,products!$B$1:$B$1001,0)=0,"",_xlfn.XLOOKUP(D238,products!$A$1:$A$1001,products!$B$1:$B$1001,0))</f>
        <v>Lib</v>
      </c>
      <c r="J238" t="str">
        <f>IF(_xlfn.XLOOKUP(D238,products!$A$1:$A$1001,products!$C$1:$C$1001,0)=0,"",_xlfn.XLOOKUP(D238,products!$A$1:$A$1001,products!$C$1:$C$1001,0))</f>
        <v>D</v>
      </c>
      <c r="K238" s="1">
        <f>IF(_xlfn.XLOOKUP(D238,products!$A$1:$A$1001,products!$D$1:$D$1001,0)=0,"",_xlfn.XLOOKUP(D238,products!$A$1:$A$1001,products!$D$1:$D$1001,0))</f>
        <v>2.5</v>
      </c>
      <c r="L238">
        <f>IF(_xlfn.XLOOKUP(D238,products!$A$1:$A$1001,products!$E$1:$E$1001,0)=0,"",_xlfn.XLOOKUP(D238,products!$A$1:$A$1001,products!$E$1:$E$1001,0))</f>
        <v>29.784999999999997</v>
      </c>
      <c r="M238">
        <f t="shared" si="9"/>
        <v>89.35499999999999</v>
      </c>
      <c r="N238" t="str">
        <f t="shared" si="10"/>
        <v>Liberica</v>
      </c>
      <c r="O238" t="str">
        <f t="shared" si="11"/>
        <v>Dark</v>
      </c>
      <c r="P238" t="str">
        <f>IF(_xlfn.XLOOKUP(C238,customers!$A$1:$A$1001,customers!$I$1:$I$1001,0)=0,"",_xlfn.XLOOKUP(C238,customers!$A$1:$A$1001,customers!$I$1:$I$1001,0))</f>
        <v>No</v>
      </c>
    </row>
    <row r="239" spans="1:16" x14ac:dyDescent="0.2">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IF(_xlfn.XLOOKUP(C239,customers!$A$1:$A$1001,customers!$G$1:$G$1001,0)=0,"",_xlfn.XLOOKUP(C239,customers!$A$1:$A$1001,customers!$G$1:$G$1001,0))</f>
        <v>United States</v>
      </c>
      <c r="I239" t="str">
        <f>IF(_xlfn.XLOOKUP(D239,products!$A$1:$A$1001,products!$B$1:$B$1001,0)=0,"",_xlfn.XLOOKUP(D239,products!$A$1:$A$1001,products!$B$1:$B$1001,0))</f>
        <v>Rob</v>
      </c>
      <c r="J239" t="str">
        <f>IF(_xlfn.XLOOKUP(D239,products!$A$1:$A$1001,products!$C$1:$C$1001,0)=0,"",_xlfn.XLOOKUP(D239,products!$A$1:$A$1001,products!$C$1:$C$1001,0))</f>
        <v>L</v>
      </c>
      <c r="K239" s="1">
        <f>IF(_xlfn.XLOOKUP(D239,products!$A$1:$A$1001,products!$D$1:$D$1001,0)=0,"",_xlfn.XLOOKUP(D239,products!$A$1:$A$1001,products!$D$1:$D$1001,0))</f>
        <v>0.2</v>
      </c>
      <c r="L239">
        <f>IF(_xlfn.XLOOKUP(D239,products!$A$1:$A$1001,products!$E$1:$E$1001,0)=0,"",_xlfn.XLOOKUP(D239,products!$A$1:$A$1001,products!$E$1:$E$1001,0))</f>
        <v>3.5849999999999995</v>
      </c>
      <c r="M239">
        <f t="shared" si="9"/>
        <v>3.5849999999999995</v>
      </c>
      <c r="N239" t="str">
        <f t="shared" si="10"/>
        <v>Robusta</v>
      </c>
      <c r="O239" t="str">
        <f t="shared" si="11"/>
        <v>Light</v>
      </c>
      <c r="P239" t="str">
        <f>IF(_xlfn.XLOOKUP(C239,customers!$A$1:$A$1001,customers!$I$1:$I$1001,0)=0,"",_xlfn.XLOOKUP(C239,customers!$A$1:$A$1001,customers!$I$1:$I$1001,0))</f>
        <v>Yes</v>
      </c>
    </row>
    <row r="240" spans="1:16" x14ac:dyDescent="0.2">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IF(_xlfn.XLOOKUP(C240,customers!$A$1:$A$1001,customers!$G$1:$G$1001,0)=0,"",_xlfn.XLOOKUP(C240,customers!$A$1:$A$1001,customers!$G$1:$G$1001,0))</f>
        <v>United States</v>
      </c>
      <c r="I240" t="str">
        <f>IF(_xlfn.XLOOKUP(D240,products!$A$1:$A$1001,products!$B$1:$B$1001,0)=0,"",_xlfn.XLOOKUP(D240,products!$A$1:$A$1001,products!$B$1:$B$1001,0))</f>
        <v>Rob</v>
      </c>
      <c r="J240" t="str">
        <f>IF(_xlfn.XLOOKUP(D240,products!$A$1:$A$1001,products!$C$1:$C$1001,0)=0,"",_xlfn.XLOOKUP(D240,products!$A$1:$A$1001,products!$C$1:$C$1001,0))</f>
        <v>M</v>
      </c>
      <c r="K240" s="1">
        <f>IF(_xlfn.XLOOKUP(D240,products!$A$1:$A$1001,products!$D$1:$D$1001,0)=0,"",_xlfn.XLOOKUP(D240,products!$A$1:$A$1001,products!$D$1:$D$1001,0))</f>
        <v>2.5</v>
      </c>
      <c r="L240">
        <f>IF(_xlfn.XLOOKUP(D240,products!$A$1:$A$1001,products!$E$1:$E$1001,0)=0,"",_xlfn.XLOOKUP(D240,products!$A$1:$A$1001,products!$E$1:$E$1001,0))</f>
        <v>22.884999999999998</v>
      </c>
      <c r="M240">
        <f t="shared" si="9"/>
        <v>45.769999999999996</v>
      </c>
      <c r="N240" t="str">
        <f t="shared" si="10"/>
        <v>Robusta</v>
      </c>
      <c r="O240" t="str">
        <f t="shared" si="11"/>
        <v>Medium</v>
      </c>
      <c r="P240" t="str">
        <f>IF(_xlfn.XLOOKUP(C240,customers!$A$1:$A$1001,customers!$I$1:$I$1001,0)=0,"",_xlfn.XLOOKUP(C240,customers!$A$1:$A$1001,customers!$I$1:$I$1001,0))</f>
        <v>Yes</v>
      </c>
    </row>
    <row r="241" spans="1:16" x14ac:dyDescent="0.2">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IF(_xlfn.XLOOKUP(C241,customers!$A$1:$A$1001,customers!$G$1:$G$1001,0)=0,"",_xlfn.XLOOKUP(C241,customers!$A$1:$A$1001,customers!$G$1:$G$1001,0))</f>
        <v>United States</v>
      </c>
      <c r="I241" t="str">
        <f>IF(_xlfn.XLOOKUP(D241,products!$A$1:$A$1001,products!$B$1:$B$1001,0)=0,"",_xlfn.XLOOKUP(D241,products!$A$1:$A$1001,products!$B$1:$B$1001,0))</f>
        <v>Exc</v>
      </c>
      <c r="J241" t="str">
        <f>IF(_xlfn.XLOOKUP(D241,products!$A$1:$A$1001,products!$C$1:$C$1001,0)=0,"",_xlfn.XLOOKUP(D241,products!$A$1:$A$1001,products!$C$1:$C$1001,0))</f>
        <v>L</v>
      </c>
      <c r="K241" s="1">
        <f>IF(_xlfn.XLOOKUP(D241,products!$A$1:$A$1001,products!$D$1:$D$1001,0)=0,"",_xlfn.XLOOKUP(D241,products!$A$1:$A$1001,products!$D$1:$D$1001,0))</f>
        <v>1</v>
      </c>
      <c r="L241">
        <f>IF(_xlfn.XLOOKUP(D241,products!$A$1:$A$1001,products!$E$1:$E$1001,0)=0,"",_xlfn.XLOOKUP(D241,products!$A$1:$A$1001,products!$E$1:$E$1001,0))</f>
        <v>14.85</v>
      </c>
      <c r="M241">
        <f t="shared" si="9"/>
        <v>59.4</v>
      </c>
      <c r="N241" t="str">
        <f t="shared" si="10"/>
        <v>Excelsa</v>
      </c>
      <c r="O241" t="str">
        <f t="shared" si="11"/>
        <v>Light</v>
      </c>
      <c r="P241" t="str">
        <f>IF(_xlfn.XLOOKUP(C241,customers!$A$1:$A$1001,customers!$I$1:$I$1001,0)=0,"",_xlfn.XLOOKUP(C241,customers!$A$1:$A$1001,customers!$I$1:$I$1001,0))</f>
        <v>No</v>
      </c>
    </row>
    <row r="242" spans="1:16" x14ac:dyDescent="0.2">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IF(_xlfn.XLOOKUP(C242,customers!$A$1:$A$1001,customers!$G$1:$G$1001,0)=0,"",_xlfn.XLOOKUP(C242,customers!$A$1:$A$1001,customers!$G$1:$G$1001,0))</f>
        <v>United States</v>
      </c>
      <c r="I242" t="str">
        <f>IF(_xlfn.XLOOKUP(D242,products!$A$1:$A$1001,products!$B$1:$B$1001,0)=0,"",_xlfn.XLOOKUP(D242,products!$A$1:$A$1001,products!$B$1:$B$1001,0))</f>
        <v>Ara</v>
      </c>
      <c r="J242" t="str">
        <f>IF(_xlfn.XLOOKUP(D242,products!$A$1:$A$1001,products!$C$1:$C$1001,0)=0,"",_xlfn.XLOOKUP(D242,products!$A$1:$A$1001,products!$C$1:$C$1001,0))</f>
        <v>M</v>
      </c>
      <c r="K242" s="1">
        <f>IF(_xlfn.XLOOKUP(D242,products!$A$1:$A$1001,products!$D$1:$D$1001,0)=0,"",_xlfn.XLOOKUP(D242,products!$A$1:$A$1001,products!$D$1:$D$1001,0))</f>
        <v>2.5</v>
      </c>
      <c r="L242">
        <f>IF(_xlfn.XLOOKUP(D242,products!$A$1:$A$1001,products!$E$1:$E$1001,0)=0,"",_xlfn.XLOOKUP(D242,products!$A$1:$A$1001,products!$E$1:$E$1001,0))</f>
        <v>25.874999999999996</v>
      </c>
      <c r="M242">
        <f t="shared" si="9"/>
        <v>155.24999999999997</v>
      </c>
      <c r="N242" t="str">
        <f t="shared" si="10"/>
        <v>Arabica</v>
      </c>
      <c r="O242" t="str">
        <f t="shared" si="11"/>
        <v>Medium</v>
      </c>
      <c r="P242" t="str">
        <f>IF(_xlfn.XLOOKUP(C242,customers!$A$1:$A$1001,customers!$I$1:$I$1001,0)=0,"",_xlfn.XLOOKUP(C242,customers!$A$1:$A$1001,customers!$I$1:$I$1001,0))</f>
        <v>Yes</v>
      </c>
    </row>
    <row r="243" spans="1:16" x14ac:dyDescent="0.2">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IF(_xlfn.XLOOKUP(C243,customers!$A$1:$A$1001,customers!$G$1:$G$1001,0)=0,"",_xlfn.XLOOKUP(C243,customers!$A$1:$A$1001,customers!$G$1:$G$1001,0))</f>
        <v>United States</v>
      </c>
      <c r="I243" t="str">
        <f>IF(_xlfn.XLOOKUP(D243,products!$A$1:$A$1001,products!$B$1:$B$1001,0)=0,"",_xlfn.XLOOKUP(D243,products!$A$1:$A$1001,products!$B$1:$B$1001,0))</f>
        <v>Rob</v>
      </c>
      <c r="J243" t="str">
        <f>IF(_xlfn.XLOOKUP(D243,products!$A$1:$A$1001,products!$C$1:$C$1001,0)=0,"",_xlfn.XLOOKUP(D243,products!$A$1:$A$1001,products!$C$1:$C$1001,0))</f>
        <v>M</v>
      </c>
      <c r="K243" s="1">
        <f>IF(_xlfn.XLOOKUP(D243,products!$A$1:$A$1001,products!$D$1:$D$1001,0)=0,"",_xlfn.XLOOKUP(D243,products!$A$1:$A$1001,products!$D$1:$D$1001,0))</f>
        <v>2.5</v>
      </c>
      <c r="L243">
        <f>IF(_xlfn.XLOOKUP(D243,products!$A$1:$A$1001,products!$E$1:$E$1001,0)=0,"",_xlfn.XLOOKUP(D243,products!$A$1:$A$1001,products!$E$1:$E$1001,0))</f>
        <v>22.884999999999998</v>
      </c>
      <c r="M243">
        <f t="shared" si="9"/>
        <v>45.769999999999996</v>
      </c>
      <c r="N243" t="str">
        <f t="shared" si="10"/>
        <v>Robusta</v>
      </c>
      <c r="O243" t="str">
        <f t="shared" si="11"/>
        <v>Medium</v>
      </c>
      <c r="P243" t="str">
        <f>IF(_xlfn.XLOOKUP(C243,customers!$A$1:$A$1001,customers!$I$1:$I$1001,0)=0,"",_xlfn.XLOOKUP(C243,customers!$A$1:$A$1001,customers!$I$1:$I$1001,0))</f>
        <v>No</v>
      </c>
    </row>
    <row r="244" spans="1:16" x14ac:dyDescent="0.2">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IF(_xlfn.XLOOKUP(C244,customers!$A$1:$A$1001,customers!$G$1:$G$1001,0)=0,"",_xlfn.XLOOKUP(C244,customers!$A$1:$A$1001,customers!$G$1:$G$1001,0))</f>
        <v>United States</v>
      </c>
      <c r="I244" t="str">
        <f>IF(_xlfn.XLOOKUP(D244,products!$A$1:$A$1001,products!$B$1:$B$1001,0)=0,"",_xlfn.XLOOKUP(D244,products!$A$1:$A$1001,products!$B$1:$B$1001,0))</f>
        <v>Exc</v>
      </c>
      <c r="J244" t="str">
        <f>IF(_xlfn.XLOOKUP(D244,products!$A$1:$A$1001,products!$C$1:$C$1001,0)=0,"",_xlfn.XLOOKUP(D244,products!$A$1:$A$1001,products!$C$1:$C$1001,0))</f>
        <v>D</v>
      </c>
      <c r="K244" s="1">
        <f>IF(_xlfn.XLOOKUP(D244,products!$A$1:$A$1001,products!$D$1:$D$1001,0)=0,"",_xlfn.XLOOKUP(D244,products!$A$1:$A$1001,products!$D$1:$D$1001,0))</f>
        <v>1</v>
      </c>
      <c r="L244">
        <f>IF(_xlfn.XLOOKUP(D244,products!$A$1:$A$1001,products!$E$1:$E$1001,0)=0,"",_xlfn.XLOOKUP(D244,products!$A$1:$A$1001,products!$E$1:$E$1001,0))</f>
        <v>12.15</v>
      </c>
      <c r="M244">
        <f t="shared" si="9"/>
        <v>36.450000000000003</v>
      </c>
      <c r="N244" t="str">
        <f t="shared" si="10"/>
        <v>Excelsa</v>
      </c>
      <c r="O244" t="str">
        <f t="shared" si="11"/>
        <v>Dark</v>
      </c>
      <c r="P244" t="str">
        <f>IF(_xlfn.XLOOKUP(C244,customers!$A$1:$A$1001,customers!$I$1:$I$1001,0)=0,"",_xlfn.XLOOKUP(C244,customers!$A$1:$A$1001,customers!$I$1:$I$1001,0))</f>
        <v>Yes</v>
      </c>
    </row>
    <row r="245" spans="1:16" x14ac:dyDescent="0.2">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IF(_xlfn.XLOOKUP(C245,customers!$A$1:$A$1001,customers!$G$1:$G$1001,0)=0,"",_xlfn.XLOOKUP(C245,customers!$A$1:$A$1001,customers!$G$1:$G$1001,0))</f>
        <v>United States</v>
      </c>
      <c r="I245" t="str">
        <f>IF(_xlfn.XLOOKUP(D245,products!$A$1:$A$1001,products!$B$1:$B$1001,0)=0,"",_xlfn.XLOOKUP(D245,products!$A$1:$A$1001,products!$B$1:$B$1001,0))</f>
        <v>Exc</v>
      </c>
      <c r="J245" t="str">
        <f>IF(_xlfn.XLOOKUP(D245,products!$A$1:$A$1001,products!$C$1:$C$1001,0)=0,"",_xlfn.XLOOKUP(D245,products!$A$1:$A$1001,products!$C$1:$C$1001,0))</f>
        <v>D</v>
      </c>
      <c r="K245" s="1">
        <f>IF(_xlfn.XLOOKUP(D245,products!$A$1:$A$1001,products!$D$1:$D$1001,0)=0,"",_xlfn.XLOOKUP(D245,products!$A$1:$A$1001,products!$D$1:$D$1001,0))</f>
        <v>0.5</v>
      </c>
      <c r="L245">
        <f>IF(_xlfn.XLOOKUP(D245,products!$A$1:$A$1001,products!$E$1:$E$1001,0)=0,"",_xlfn.XLOOKUP(D245,products!$A$1:$A$1001,products!$E$1:$E$1001,0))</f>
        <v>7.29</v>
      </c>
      <c r="M245">
        <f t="shared" si="9"/>
        <v>29.16</v>
      </c>
      <c r="N245" t="str">
        <f t="shared" si="10"/>
        <v>Excelsa</v>
      </c>
      <c r="O245" t="str">
        <f t="shared" si="11"/>
        <v>Dark</v>
      </c>
      <c r="P245" t="str">
        <f>IF(_xlfn.XLOOKUP(C245,customers!$A$1:$A$1001,customers!$I$1:$I$1001,0)=0,"",_xlfn.XLOOKUP(C245,customers!$A$1:$A$1001,customers!$I$1:$I$1001,0))</f>
        <v>Yes</v>
      </c>
    </row>
    <row r="246" spans="1:16" x14ac:dyDescent="0.2">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IF(_xlfn.XLOOKUP(C246,customers!$A$1:$A$1001,customers!$G$1:$G$1001,0)=0,"",_xlfn.XLOOKUP(C246,customers!$A$1:$A$1001,customers!$G$1:$G$1001,0))</f>
        <v>United States</v>
      </c>
      <c r="I246" t="str">
        <f>IF(_xlfn.XLOOKUP(D246,products!$A$1:$A$1001,products!$B$1:$B$1001,0)=0,"",_xlfn.XLOOKUP(D246,products!$A$1:$A$1001,products!$B$1:$B$1001,0))</f>
        <v>Lib</v>
      </c>
      <c r="J246" t="str">
        <f>IF(_xlfn.XLOOKUP(D246,products!$A$1:$A$1001,products!$C$1:$C$1001,0)=0,"",_xlfn.XLOOKUP(D246,products!$A$1:$A$1001,products!$C$1:$C$1001,0))</f>
        <v>M</v>
      </c>
      <c r="K246" s="1">
        <f>IF(_xlfn.XLOOKUP(D246,products!$A$1:$A$1001,products!$D$1:$D$1001,0)=0,"",_xlfn.XLOOKUP(D246,products!$A$1:$A$1001,products!$D$1:$D$1001,0))</f>
        <v>2.5</v>
      </c>
      <c r="L246">
        <f>IF(_xlfn.XLOOKUP(D246,products!$A$1:$A$1001,products!$E$1:$E$1001,0)=0,"",_xlfn.XLOOKUP(D246,products!$A$1:$A$1001,products!$E$1:$E$1001,0))</f>
        <v>33.464999999999996</v>
      </c>
      <c r="M246">
        <f t="shared" si="9"/>
        <v>133.85999999999999</v>
      </c>
      <c r="N246" t="str">
        <f t="shared" si="10"/>
        <v>Liberica</v>
      </c>
      <c r="O246" t="str">
        <f t="shared" si="11"/>
        <v>Medium</v>
      </c>
      <c r="P246" t="str">
        <f>IF(_xlfn.XLOOKUP(C246,customers!$A$1:$A$1001,customers!$I$1:$I$1001,0)=0,"",_xlfn.XLOOKUP(C246,customers!$A$1:$A$1001,customers!$I$1:$I$1001,0))</f>
        <v>No</v>
      </c>
    </row>
    <row r="247" spans="1:16" x14ac:dyDescent="0.2">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IF(_xlfn.XLOOKUP(C247,customers!$A$1:$A$1001,customers!$G$1:$G$1001,0)=0,"",_xlfn.XLOOKUP(C247,customers!$A$1:$A$1001,customers!$G$1:$G$1001,0))</f>
        <v>United States</v>
      </c>
      <c r="I247" t="str">
        <f>IF(_xlfn.XLOOKUP(D247,products!$A$1:$A$1001,products!$B$1:$B$1001,0)=0,"",_xlfn.XLOOKUP(D247,products!$A$1:$A$1001,products!$B$1:$B$1001,0))</f>
        <v>Lib</v>
      </c>
      <c r="J247" t="str">
        <f>IF(_xlfn.XLOOKUP(D247,products!$A$1:$A$1001,products!$C$1:$C$1001,0)=0,"",_xlfn.XLOOKUP(D247,products!$A$1:$A$1001,products!$C$1:$C$1001,0))</f>
        <v>L</v>
      </c>
      <c r="K247" s="1">
        <f>IF(_xlfn.XLOOKUP(D247,products!$A$1:$A$1001,products!$D$1:$D$1001,0)=0,"",_xlfn.XLOOKUP(D247,products!$A$1:$A$1001,products!$D$1:$D$1001,0))</f>
        <v>0.2</v>
      </c>
      <c r="L247">
        <f>IF(_xlfn.XLOOKUP(D247,products!$A$1:$A$1001,products!$E$1:$E$1001,0)=0,"",_xlfn.XLOOKUP(D247,products!$A$1:$A$1001,products!$E$1:$E$1001,0))</f>
        <v>4.7549999999999999</v>
      </c>
      <c r="M247">
        <f t="shared" si="9"/>
        <v>23.774999999999999</v>
      </c>
      <c r="N247" t="str">
        <f t="shared" si="10"/>
        <v>Liberica</v>
      </c>
      <c r="O247" t="str">
        <f t="shared" si="11"/>
        <v>Light</v>
      </c>
      <c r="P247" t="str">
        <f>IF(_xlfn.XLOOKUP(C247,customers!$A$1:$A$1001,customers!$I$1:$I$1001,0)=0,"",_xlfn.XLOOKUP(C247,customers!$A$1:$A$1001,customers!$I$1:$I$1001,0))</f>
        <v>Yes</v>
      </c>
    </row>
    <row r="248" spans="1:16" x14ac:dyDescent="0.2">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IF(_xlfn.XLOOKUP(C248,customers!$A$1:$A$1001,customers!$G$1:$G$1001,0)=0,"",_xlfn.XLOOKUP(C248,customers!$A$1:$A$1001,customers!$G$1:$G$1001,0))</f>
        <v>United Kingdom</v>
      </c>
      <c r="I248" t="str">
        <f>IF(_xlfn.XLOOKUP(D248,products!$A$1:$A$1001,products!$B$1:$B$1001,0)=0,"",_xlfn.XLOOKUP(D248,products!$A$1:$A$1001,products!$B$1:$B$1001,0))</f>
        <v>Lib</v>
      </c>
      <c r="J248" t="str">
        <f>IF(_xlfn.XLOOKUP(D248,products!$A$1:$A$1001,products!$C$1:$C$1001,0)=0,"",_xlfn.XLOOKUP(D248,products!$A$1:$A$1001,products!$C$1:$C$1001,0))</f>
        <v>D</v>
      </c>
      <c r="K248" s="1">
        <f>IF(_xlfn.XLOOKUP(D248,products!$A$1:$A$1001,products!$D$1:$D$1001,0)=0,"",_xlfn.XLOOKUP(D248,products!$A$1:$A$1001,products!$D$1:$D$1001,0))</f>
        <v>1</v>
      </c>
      <c r="L248">
        <f>IF(_xlfn.XLOOKUP(D248,products!$A$1:$A$1001,products!$E$1:$E$1001,0)=0,"",_xlfn.XLOOKUP(D248,products!$A$1:$A$1001,products!$E$1:$E$1001,0))</f>
        <v>12.95</v>
      </c>
      <c r="M248">
        <f t="shared" si="9"/>
        <v>38.849999999999994</v>
      </c>
      <c r="N248" t="str">
        <f t="shared" si="10"/>
        <v>Liberica</v>
      </c>
      <c r="O248" t="str">
        <f t="shared" si="11"/>
        <v>Dark</v>
      </c>
      <c r="P248" t="str">
        <f>IF(_xlfn.XLOOKUP(C248,customers!$A$1:$A$1001,customers!$I$1:$I$1001,0)=0,"",_xlfn.XLOOKUP(C248,customers!$A$1:$A$1001,customers!$I$1:$I$1001,0))</f>
        <v>No</v>
      </c>
    </row>
    <row r="249" spans="1:16" x14ac:dyDescent="0.2">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IF(_xlfn.XLOOKUP(C249,customers!$A$1:$A$1001,customers!$G$1:$G$1001,0)=0,"",_xlfn.XLOOKUP(C249,customers!$A$1:$A$1001,customers!$G$1:$G$1001,0))</f>
        <v>Ireland</v>
      </c>
      <c r="I249" t="str">
        <f>IF(_xlfn.XLOOKUP(D249,products!$A$1:$A$1001,products!$B$1:$B$1001,0)=0,"",_xlfn.XLOOKUP(D249,products!$A$1:$A$1001,products!$B$1:$B$1001,0))</f>
        <v>Rob</v>
      </c>
      <c r="J249" t="str">
        <f>IF(_xlfn.XLOOKUP(D249,products!$A$1:$A$1001,products!$C$1:$C$1001,0)=0,"",_xlfn.XLOOKUP(D249,products!$A$1:$A$1001,products!$C$1:$C$1001,0))</f>
        <v>L</v>
      </c>
      <c r="K249" s="1">
        <f>IF(_xlfn.XLOOKUP(D249,products!$A$1:$A$1001,products!$D$1:$D$1001,0)=0,"",_xlfn.XLOOKUP(D249,products!$A$1:$A$1001,products!$D$1:$D$1001,0))</f>
        <v>0.2</v>
      </c>
      <c r="L249">
        <f>IF(_xlfn.XLOOKUP(D249,products!$A$1:$A$1001,products!$E$1:$E$1001,0)=0,"",_xlfn.XLOOKUP(D249,products!$A$1:$A$1001,products!$E$1:$E$1001,0))</f>
        <v>3.5849999999999995</v>
      </c>
      <c r="M249">
        <f t="shared" si="9"/>
        <v>21.509999999999998</v>
      </c>
      <c r="N249" t="str">
        <f t="shared" si="10"/>
        <v>Robusta</v>
      </c>
      <c r="O249" t="str">
        <f t="shared" si="11"/>
        <v>Light</v>
      </c>
      <c r="P249" t="str">
        <f>IF(_xlfn.XLOOKUP(C249,customers!$A$1:$A$1001,customers!$I$1:$I$1001,0)=0,"",_xlfn.XLOOKUP(C249,customers!$A$1:$A$1001,customers!$I$1:$I$1001,0))</f>
        <v>Yes</v>
      </c>
    </row>
    <row r="250" spans="1:16" x14ac:dyDescent="0.2">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IF(_xlfn.XLOOKUP(C250,customers!$A$1:$A$1001,customers!$G$1:$G$1001,0)=0,"",_xlfn.XLOOKUP(C250,customers!$A$1:$A$1001,customers!$G$1:$G$1001,0))</f>
        <v>United States</v>
      </c>
      <c r="I250" t="str">
        <f>IF(_xlfn.XLOOKUP(D250,products!$A$1:$A$1001,products!$B$1:$B$1001,0)=0,"",_xlfn.XLOOKUP(D250,products!$A$1:$A$1001,products!$B$1:$B$1001,0))</f>
        <v>Ara</v>
      </c>
      <c r="J250" t="str">
        <f>IF(_xlfn.XLOOKUP(D250,products!$A$1:$A$1001,products!$C$1:$C$1001,0)=0,"",_xlfn.XLOOKUP(D250,products!$A$1:$A$1001,products!$C$1:$C$1001,0))</f>
        <v>D</v>
      </c>
      <c r="K250" s="1">
        <f>IF(_xlfn.XLOOKUP(D250,products!$A$1:$A$1001,products!$D$1:$D$1001,0)=0,"",_xlfn.XLOOKUP(D250,products!$A$1:$A$1001,products!$D$1:$D$1001,0))</f>
        <v>1</v>
      </c>
      <c r="L250">
        <f>IF(_xlfn.XLOOKUP(D250,products!$A$1:$A$1001,products!$E$1:$E$1001,0)=0,"",_xlfn.XLOOKUP(D250,products!$A$1:$A$1001,products!$E$1:$E$1001,0))</f>
        <v>9.9499999999999993</v>
      </c>
      <c r="M250">
        <f t="shared" si="9"/>
        <v>9.9499999999999993</v>
      </c>
      <c r="N250" t="str">
        <f t="shared" si="10"/>
        <v>Arabica</v>
      </c>
      <c r="O250" t="str">
        <f t="shared" si="11"/>
        <v>Dark</v>
      </c>
      <c r="P250" t="str">
        <f>IF(_xlfn.XLOOKUP(C250,customers!$A$1:$A$1001,customers!$I$1:$I$1001,0)=0,"",_xlfn.XLOOKUP(C250,customers!$A$1:$A$1001,customers!$I$1:$I$1001,0))</f>
        <v>Yes</v>
      </c>
    </row>
    <row r="251" spans="1:16" x14ac:dyDescent="0.2">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IF(_xlfn.XLOOKUP(C251,customers!$A$1:$A$1001,customers!$G$1:$G$1001,0)=0,"",_xlfn.XLOOKUP(C251,customers!$A$1:$A$1001,customers!$G$1:$G$1001,0))</f>
        <v>United States</v>
      </c>
      <c r="I251" t="str">
        <f>IF(_xlfn.XLOOKUP(D251,products!$A$1:$A$1001,products!$B$1:$B$1001,0)=0,"",_xlfn.XLOOKUP(D251,products!$A$1:$A$1001,products!$B$1:$B$1001,0))</f>
        <v>Lib</v>
      </c>
      <c r="J251" t="str">
        <f>IF(_xlfn.XLOOKUP(D251,products!$A$1:$A$1001,products!$C$1:$C$1001,0)=0,"",_xlfn.XLOOKUP(D251,products!$A$1:$A$1001,products!$C$1:$C$1001,0))</f>
        <v>L</v>
      </c>
      <c r="K251" s="1">
        <f>IF(_xlfn.XLOOKUP(D251,products!$A$1:$A$1001,products!$D$1:$D$1001,0)=0,"",_xlfn.XLOOKUP(D251,products!$A$1:$A$1001,products!$D$1:$D$1001,0))</f>
        <v>1</v>
      </c>
      <c r="L251">
        <f>IF(_xlfn.XLOOKUP(D251,products!$A$1:$A$1001,products!$E$1:$E$1001,0)=0,"",_xlfn.XLOOKUP(D251,products!$A$1:$A$1001,products!$E$1:$E$1001,0))</f>
        <v>15.85</v>
      </c>
      <c r="M251">
        <f t="shared" si="9"/>
        <v>15.85</v>
      </c>
      <c r="N251" t="str">
        <f t="shared" si="10"/>
        <v>Liberica</v>
      </c>
      <c r="O251" t="str">
        <f t="shared" si="11"/>
        <v>Light</v>
      </c>
      <c r="P251" t="str">
        <f>IF(_xlfn.XLOOKUP(C251,customers!$A$1:$A$1001,customers!$I$1:$I$1001,0)=0,"",_xlfn.XLOOKUP(C251,customers!$A$1:$A$1001,customers!$I$1:$I$1001,0))</f>
        <v>Yes</v>
      </c>
    </row>
    <row r="252" spans="1:16" x14ac:dyDescent="0.2">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IF(_xlfn.XLOOKUP(C252,customers!$A$1:$A$1001,customers!$G$1:$G$1001,0)=0,"",_xlfn.XLOOKUP(C252,customers!$A$1:$A$1001,customers!$G$1:$G$1001,0))</f>
        <v>United States</v>
      </c>
      <c r="I252" t="str">
        <f>IF(_xlfn.XLOOKUP(D252,products!$A$1:$A$1001,products!$B$1:$B$1001,0)=0,"",_xlfn.XLOOKUP(D252,products!$A$1:$A$1001,products!$B$1:$B$1001,0))</f>
        <v>Rob</v>
      </c>
      <c r="J252" t="str">
        <f>IF(_xlfn.XLOOKUP(D252,products!$A$1:$A$1001,products!$C$1:$C$1001,0)=0,"",_xlfn.XLOOKUP(D252,products!$A$1:$A$1001,products!$C$1:$C$1001,0))</f>
        <v>M</v>
      </c>
      <c r="K252" s="1">
        <f>IF(_xlfn.XLOOKUP(D252,products!$A$1:$A$1001,products!$D$1:$D$1001,0)=0,"",_xlfn.XLOOKUP(D252,products!$A$1:$A$1001,products!$D$1:$D$1001,0))</f>
        <v>0.2</v>
      </c>
      <c r="L252">
        <f>IF(_xlfn.XLOOKUP(D252,products!$A$1:$A$1001,products!$E$1:$E$1001,0)=0,"",_xlfn.XLOOKUP(D252,products!$A$1:$A$1001,products!$E$1:$E$1001,0))</f>
        <v>2.9849999999999999</v>
      </c>
      <c r="M252">
        <f t="shared" si="9"/>
        <v>2.9849999999999999</v>
      </c>
      <c r="N252" t="str">
        <f t="shared" si="10"/>
        <v>Robusta</v>
      </c>
      <c r="O252" t="str">
        <f t="shared" si="11"/>
        <v>Medium</v>
      </c>
      <c r="P252" t="str">
        <f>IF(_xlfn.XLOOKUP(C252,customers!$A$1:$A$1001,customers!$I$1:$I$1001,0)=0,"",_xlfn.XLOOKUP(C252,customers!$A$1:$A$1001,customers!$I$1:$I$1001,0))</f>
        <v>Yes</v>
      </c>
    </row>
    <row r="253" spans="1:16" x14ac:dyDescent="0.2">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IF(_xlfn.XLOOKUP(C253,customers!$A$1:$A$1001,customers!$G$1:$G$1001,0)=0,"",_xlfn.XLOOKUP(C253,customers!$A$1:$A$1001,customers!$G$1:$G$1001,0))</f>
        <v>United States</v>
      </c>
      <c r="I253" t="str">
        <f>IF(_xlfn.XLOOKUP(D253,products!$A$1:$A$1001,products!$B$1:$B$1001,0)=0,"",_xlfn.XLOOKUP(D253,products!$A$1:$A$1001,products!$B$1:$B$1001,0))</f>
        <v>Exc</v>
      </c>
      <c r="J253" t="str">
        <f>IF(_xlfn.XLOOKUP(D253,products!$A$1:$A$1001,products!$C$1:$C$1001,0)=0,"",_xlfn.XLOOKUP(D253,products!$A$1:$A$1001,products!$C$1:$C$1001,0))</f>
        <v>M</v>
      </c>
      <c r="K253" s="1">
        <f>IF(_xlfn.XLOOKUP(D253,products!$A$1:$A$1001,products!$D$1:$D$1001,0)=0,"",_xlfn.XLOOKUP(D253,products!$A$1:$A$1001,products!$D$1:$D$1001,0))</f>
        <v>1</v>
      </c>
      <c r="L253">
        <f>IF(_xlfn.XLOOKUP(D253,products!$A$1:$A$1001,products!$E$1:$E$1001,0)=0,"",_xlfn.XLOOKUP(D253,products!$A$1:$A$1001,products!$E$1:$E$1001,0))</f>
        <v>13.75</v>
      </c>
      <c r="M253">
        <f t="shared" si="9"/>
        <v>68.75</v>
      </c>
      <c r="N253" t="str">
        <f t="shared" si="10"/>
        <v>Excelsa</v>
      </c>
      <c r="O253" t="str">
        <f t="shared" si="11"/>
        <v>Medium</v>
      </c>
      <c r="P253" t="str">
        <f>IF(_xlfn.XLOOKUP(C253,customers!$A$1:$A$1001,customers!$I$1:$I$1001,0)=0,"",_xlfn.XLOOKUP(C253,customers!$A$1:$A$1001,customers!$I$1:$I$1001,0))</f>
        <v>Yes</v>
      </c>
    </row>
    <row r="254" spans="1:16" x14ac:dyDescent="0.2">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IF(_xlfn.XLOOKUP(C254,customers!$A$1:$A$1001,customers!$G$1:$G$1001,0)=0,"",_xlfn.XLOOKUP(C254,customers!$A$1:$A$1001,customers!$G$1:$G$1001,0))</f>
        <v>United States</v>
      </c>
      <c r="I254" t="str">
        <f>IF(_xlfn.XLOOKUP(D254,products!$A$1:$A$1001,products!$B$1:$B$1001,0)=0,"",_xlfn.XLOOKUP(D254,products!$A$1:$A$1001,products!$B$1:$B$1001,0))</f>
        <v>Ara</v>
      </c>
      <c r="J254" t="str">
        <f>IF(_xlfn.XLOOKUP(D254,products!$A$1:$A$1001,products!$C$1:$C$1001,0)=0,"",_xlfn.XLOOKUP(D254,products!$A$1:$A$1001,products!$C$1:$C$1001,0))</f>
        <v>D</v>
      </c>
      <c r="K254" s="1">
        <f>IF(_xlfn.XLOOKUP(D254,products!$A$1:$A$1001,products!$D$1:$D$1001,0)=0,"",_xlfn.XLOOKUP(D254,products!$A$1:$A$1001,products!$D$1:$D$1001,0))</f>
        <v>1</v>
      </c>
      <c r="L254">
        <f>IF(_xlfn.XLOOKUP(D254,products!$A$1:$A$1001,products!$E$1:$E$1001,0)=0,"",_xlfn.XLOOKUP(D254,products!$A$1:$A$1001,products!$E$1:$E$1001,0))</f>
        <v>9.9499999999999993</v>
      </c>
      <c r="M254">
        <f t="shared" si="9"/>
        <v>29.849999999999998</v>
      </c>
      <c r="N254" t="str">
        <f t="shared" si="10"/>
        <v>Arabica</v>
      </c>
      <c r="O254" t="str">
        <f t="shared" si="11"/>
        <v>Dark</v>
      </c>
      <c r="P254" t="str">
        <f>IF(_xlfn.XLOOKUP(C254,customers!$A$1:$A$1001,customers!$I$1:$I$1001,0)=0,"",_xlfn.XLOOKUP(C254,customers!$A$1:$A$1001,customers!$I$1:$I$1001,0))</f>
        <v>No</v>
      </c>
    </row>
    <row r="255" spans="1:16" x14ac:dyDescent="0.2">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IF(_xlfn.XLOOKUP(C255,customers!$A$1:$A$1001,customers!$G$1:$G$1001,0)=0,"",_xlfn.XLOOKUP(C255,customers!$A$1:$A$1001,customers!$G$1:$G$1001,0))</f>
        <v>United States</v>
      </c>
      <c r="I255" t="str">
        <f>IF(_xlfn.XLOOKUP(D255,products!$A$1:$A$1001,products!$B$1:$B$1001,0)=0,"",_xlfn.XLOOKUP(D255,products!$A$1:$A$1001,products!$B$1:$B$1001,0))</f>
        <v>Lib</v>
      </c>
      <c r="J255" t="str">
        <f>IF(_xlfn.XLOOKUP(D255,products!$A$1:$A$1001,products!$C$1:$C$1001,0)=0,"",_xlfn.XLOOKUP(D255,products!$A$1:$A$1001,products!$C$1:$C$1001,0))</f>
        <v>M</v>
      </c>
      <c r="K255" s="1">
        <f>IF(_xlfn.XLOOKUP(D255,products!$A$1:$A$1001,products!$D$1:$D$1001,0)=0,"",_xlfn.XLOOKUP(D255,products!$A$1:$A$1001,products!$D$1:$D$1001,0))</f>
        <v>1</v>
      </c>
      <c r="L255">
        <f>IF(_xlfn.XLOOKUP(D255,products!$A$1:$A$1001,products!$E$1:$E$1001,0)=0,"",_xlfn.XLOOKUP(D255,products!$A$1:$A$1001,products!$E$1:$E$1001,0))</f>
        <v>14.55</v>
      </c>
      <c r="M255">
        <f t="shared" si="9"/>
        <v>58.2</v>
      </c>
      <c r="N255" t="str">
        <f t="shared" si="10"/>
        <v>Liberica</v>
      </c>
      <c r="O255" t="str">
        <f t="shared" si="11"/>
        <v>Medium</v>
      </c>
      <c r="P255" t="str">
        <f>IF(_xlfn.XLOOKUP(C255,customers!$A$1:$A$1001,customers!$I$1:$I$1001,0)=0,"",_xlfn.XLOOKUP(C255,customers!$A$1:$A$1001,customers!$I$1:$I$1001,0))</f>
        <v>No</v>
      </c>
    </row>
    <row r="256" spans="1:16" x14ac:dyDescent="0.2">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IF(_xlfn.XLOOKUP(C256,customers!$A$1:$A$1001,customers!$G$1:$G$1001,0)=0,"",_xlfn.XLOOKUP(C256,customers!$A$1:$A$1001,customers!$G$1:$G$1001,0))</f>
        <v>United Kingdom</v>
      </c>
      <c r="I256" t="str">
        <f>IF(_xlfn.XLOOKUP(D256,products!$A$1:$A$1001,products!$B$1:$B$1001,0)=0,"",_xlfn.XLOOKUP(D256,products!$A$1:$A$1001,products!$B$1:$B$1001,0))</f>
        <v>Rob</v>
      </c>
      <c r="J256" t="str">
        <f>IF(_xlfn.XLOOKUP(D256,products!$A$1:$A$1001,products!$C$1:$C$1001,0)=0,"",_xlfn.XLOOKUP(D256,products!$A$1:$A$1001,products!$C$1:$C$1001,0))</f>
        <v>L</v>
      </c>
      <c r="K256" s="1">
        <f>IF(_xlfn.XLOOKUP(D256,products!$A$1:$A$1001,products!$D$1:$D$1001,0)=0,"",_xlfn.XLOOKUP(D256,products!$A$1:$A$1001,products!$D$1:$D$1001,0))</f>
        <v>0.5</v>
      </c>
      <c r="L256">
        <f>IF(_xlfn.XLOOKUP(D256,products!$A$1:$A$1001,products!$E$1:$E$1001,0)=0,"",_xlfn.XLOOKUP(D256,products!$A$1:$A$1001,products!$E$1:$E$1001,0))</f>
        <v>7.169999999999999</v>
      </c>
      <c r="M256">
        <f t="shared" si="9"/>
        <v>28.679999999999996</v>
      </c>
      <c r="N256" t="str">
        <f t="shared" si="10"/>
        <v>Robusta</v>
      </c>
      <c r="O256" t="str">
        <f t="shared" si="11"/>
        <v>Light</v>
      </c>
      <c r="P256" t="str">
        <f>IF(_xlfn.XLOOKUP(C256,customers!$A$1:$A$1001,customers!$I$1:$I$1001,0)=0,"",_xlfn.XLOOKUP(C256,customers!$A$1:$A$1001,customers!$I$1:$I$1001,0))</f>
        <v>No</v>
      </c>
    </row>
    <row r="257" spans="1:16" x14ac:dyDescent="0.2">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IF(_xlfn.XLOOKUP(C257,customers!$A$1:$A$1001,customers!$G$1:$G$1001,0)=0,"",_xlfn.XLOOKUP(C257,customers!$A$1:$A$1001,customers!$G$1:$G$1001,0))</f>
        <v>United States</v>
      </c>
      <c r="I257" t="str">
        <f>IF(_xlfn.XLOOKUP(D257,products!$A$1:$A$1001,products!$B$1:$B$1001,0)=0,"",_xlfn.XLOOKUP(D257,products!$A$1:$A$1001,products!$B$1:$B$1001,0))</f>
        <v>Rob</v>
      </c>
      <c r="J257" t="str">
        <f>IF(_xlfn.XLOOKUP(D257,products!$A$1:$A$1001,products!$C$1:$C$1001,0)=0,"",_xlfn.XLOOKUP(D257,products!$A$1:$A$1001,products!$C$1:$C$1001,0))</f>
        <v>L</v>
      </c>
      <c r="K257" s="1">
        <f>IF(_xlfn.XLOOKUP(D257,products!$A$1:$A$1001,products!$D$1:$D$1001,0)=0,"",_xlfn.XLOOKUP(D257,products!$A$1:$A$1001,products!$D$1:$D$1001,0))</f>
        <v>0.5</v>
      </c>
      <c r="L257">
        <f>IF(_xlfn.XLOOKUP(D257,products!$A$1:$A$1001,products!$E$1:$E$1001,0)=0,"",_xlfn.XLOOKUP(D257,products!$A$1:$A$1001,products!$E$1:$E$1001,0))</f>
        <v>7.169999999999999</v>
      </c>
      <c r="M257">
        <f t="shared" si="9"/>
        <v>21.509999999999998</v>
      </c>
      <c r="N257" t="str">
        <f t="shared" si="10"/>
        <v>Robusta</v>
      </c>
      <c r="O257" t="str">
        <f t="shared" si="11"/>
        <v>Light</v>
      </c>
      <c r="P257" t="str">
        <f>IF(_xlfn.XLOOKUP(C257,customers!$A$1:$A$1001,customers!$I$1:$I$1001,0)=0,"",_xlfn.XLOOKUP(C257,customers!$A$1:$A$1001,customers!$I$1:$I$1001,0))</f>
        <v>No</v>
      </c>
    </row>
    <row r="258" spans="1:16" x14ac:dyDescent="0.2">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IF(_xlfn.XLOOKUP(C258,customers!$A$1:$A$1001,customers!$G$1:$G$1001,0)=0,"",_xlfn.XLOOKUP(C258,customers!$A$1:$A$1001,customers!$G$1:$G$1001,0))</f>
        <v>United States</v>
      </c>
      <c r="I258" t="str">
        <f>IF(_xlfn.XLOOKUP(D258,products!$A$1:$A$1001,products!$B$1:$B$1001,0)=0,"",_xlfn.XLOOKUP(D258,products!$A$1:$A$1001,products!$B$1:$B$1001,0))</f>
        <v>Lib</v>
      </c>
      <c r="J258" t="str">
        <f>IF(_xlfn.XLOOKUP(D258,products!$A$1:$A$1001,products!$C$1:$C$1001,0)=0,"",_xlfn.XLOOKUP(D258,products!$A$1:$A$1001,products!$C$1:$C$1001,0))</f>
        <v>M</v>
      </c>
      <c r="K258" s="1">
        <f>IF(_xlfn.XLOOKUP(D258,products!$A$1:$A$1001,products!$D$1:$D$1001,0)=0,"",_xlfn.XLOOKUP(D258,products!$A$1:$A$1001,products!$D$1:$D$1001,0))</f>
        <v>0.5</v>
      </c>
      <c r="L258">
        <f>IF(_xlfn.XLOOKUP(D258,products!$A$1:$A$1001,products!$E$1:$E$1001,0)=0,"",_xlfn.XLOOKUP(D258,products!$A$1:$A$1001,products!$E$1:$E$1001,0))</f>
        <v>8.73</v>
      </c>
      <c r="M258">
        <f t="shared" si="9"/>
        <v>17.46</v>
      </c>
      <c r="N258" t="str">
        <f t="shared" si="10"/>
        <v>Liberica</v>
      </c>
      <c r="O258" t="str">
        <f t="shared" si="11"/>
        <v>Medium</v>
      </c>
      <c r="P258" t="str">
        <f>IF(_xlfn.XLOOKUP(C258,customers!$A$1:$A$1001,customers!$I$1:$I$1001,0)=0,"",_xlfn.XLOOKUP(C258,customers!$A$1:$A$1001,customers!$I$1:$I$1001,0))</f>
        <v>Yes</v>
      </c>
    </row>
    <row r="259" spans="1:16" x14ac:dyDescent="0.2">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IF(_xlfn.XLOOKUP(C259,customers!$A$1:$A$1001,customers!$G$1:$G$1001,0)=0,"",_xlfn.XLOOKUP(C259,customers!$A$1:$A$1001,customers!$G$1:$G$1001,0))</f>
        <v>United States</v>
      </c>
      <c r="I259" t="str">
        <f>IF(_xlfn.XLOOKUP(D259,products!$A$1:$A$1001,products!$B$1:$B$1001,0)=0,"",_xlfn.XLOOKUP(D259,products!$A$1:$A$1001,products!$B$1:$B$1001,0))</f>
        <v>Exc</v>
      </c>
      <c r="J259" t="str">
        <f>IF(_xlfn.XLOOKUP(D259,products!$A$1:$A$1001,products!$C$1:$C$1001,0)=0,"",_xlfn.XLOOKUP(D259,products!$A$1:$A$1001,products!$C$1:$C$1001,0))</f>
        <v>D</v>
      </c>
      <c r="K259" s="1">
        <f>IF(_xlfn.XLOOKUP(D259,products!$A$1:$A$1001,products!$D$1:$D$1001,0)=0,"",_xlfn.XLOOKUP(D259,products!$A$1:$A$1001,products!$D$1:$D$1001,0))</f>
        <v>2.5</v>
      </c>
      <c r="L259">
        <f>IF(_xlfn.XLOOKUP(D259,products!$A$1:$A$1001,products!$E$1:$E$1001,0)=0,"",_xlfn.XLOOKUP(D259,products!$A$1:$A$1001,products!$E$1:$E$1001,0))</f>
        <v>27.945</v>
      </c>
      <c r="M259">
        <f t="shared" ref="M259:M322" si="12">L259*E259</f>
        <v>27.945</v>
      </c>
      <c r="N259" t="str">
        <f t="shared" ref="N259:N322" si="13">IF(I259="Rob","Robusta",IF( I259="Exc","Excelsa", IF(I259="Ara","Arabica", IF(I259="Lib","Liberica",""))))</f>
        <v>Excelsa</v>
      </c>
      <c r="O259" t="str">
        <f t="shared" ref="O259:O322" si="14">IF(J259="M","Medium", IF(J259="L","Light", IF(J259="D","Dark","")))</f>
        <v>Dark</v>
      </c>
      <c r="P259" t="str">
        <f>IF(_xlfn.XLOOKUP(C259,customers!$A$1:$A$1001,customers!$I$1:$I$1001,0)=0,"",_xlfn.XLOOKUP(C259,customers!$A$1:$A$1001,customers!$I$1:$I$1001,0))</f>
        <v>Yes</v>
      </c>
    </row>
    <row r="260" spans="1:16" x14ac:dyDescent="0.2">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IF(_xlfn.XLOOKUP(C260,customers!$A$1:$A$1001,customers!$G$1:$G$1001,0)=0,"",_xlfn.XLOOKUP(C260,customers!$A$1:$A$1001,customers!$G$1:$G$1001,0))</f>
        <v>United States</v>
      </c>
      <c r="I260" t="str">
        <f>IF(_xlfn.XLOOKUP(D260,products!$A$1:$A$1001,products!$B$1:$B$1001,0)=0,"",_xlfn.XLOOKUP(D260,products!$A$1:$A$1001,products!$B$1:$B$1001,0))</f>
        <v>Exc</v>
      </c>
      <c r="J260" t="str">
        <f>IF(_xlfn.XLOOKUP(D260,products!$A$1:$A$1001,products!$C$1:$C$1001,0)=0,"",_xlfn.XLOOKUP(D260,products!$A$1:$A$1001,products!$C$1:$C$1001,0))</f>
        <v>D</v>
      </c>
      <c r="K260" s="1">
        <f>IF(_xlfn.XLOOKUP(D260,products!$A$1:$A$1001,products!$D$1:$D$1001,0)=0,"",_xlfn.XLOOKUP(D260,products!$A$1:$A$1001,products!$D$1:$D$1001,0))</f>
        <v>2.5</v>
      </c>
      <c r="L260">
        <f>IF(_xlfn.XLOOKUP(D260,products!$A$1:$A$1001,products!$E$1:$E$1001,0)=0,"",_xlfn.XLOOKUP(D260,products!$A$1:$A$1001,products!$E$1:$E$1001,0))</f>
        <v>27.945</v>
      </c>
      <c r="M260">
        <f t="shared" si="12"/>
        <v>139.72499999999999</v>
      </c>
      <c r="N260" t="str">
        <f t="shared" si="13"/>
        <v>Excelsa</v>
      </c>
      <c r="O260" t="str">
        <f t="shared" si="14"/>
        <v>Dark</v>
      </c>
      <c r="P260" t="str">
        <f>IF(_xlfn.XLOOKUP(C260,customers!$A$1:$A$1001,customers!$I$1:$I$1001,0)=0,"",_xlfn.XLOOKUP(C260,customers!$A$1:$A$1001,customers!$I$1:$I$1001,0))</f>
        <v>No</v>
      </c>
    </row>
    <row r="261" spans="1:16" x14ac:dyDescent="0.2">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IF(_xlfn.XLOOKUP(C261,customers!$A$1:$A$1001,customers!$G$1:$G$1001,0)=0,"",_xlfn.XLOOKUP(C261,customers!$A$1:$A$1001,customers!$G$1:$G$1001,0))</f>
        <v>United Kingdom</v>
      </c>
      <c r="I261" t="str">
        <f>IF(_xlfn.XLOOKUP(D261,products!$A$1:$A$1001,products!$B$1:$B$1001,0)=0,"",_xlfn.XLOOKUP(D261,products!$A$1:$A$1001,products!$B$1:$B$1001,0))</f>
        <v>Rob</v>
      </c>
      <c r="J261" t="str">
        <f>IF(_xlfn.XLOOKUP(D261,products!$A$1:$A$1001,products!$C$1:$C$1001,0)=0,"",_xlfn.XLOOKUP(D261,products!$A$1:$A$1001,products!$C$1:$C$1001,0))</f>
        <v>M</v>
      </c>
      <c r="K261" s="1">
        <f>IF(_xlfn.XLOOKUP(D261,products!$A$1:$A$1001,products!$D$1:$D$1001,0)=0,"",_xlfn.XLOOKUP(D261,products!$A$1:$A$1001,products!$D$1:$D$1001,0))</f>
        <v>0.2</v>
      </c>
      <c r="L261">
        <f>IF(_xlfn.XLOOKUP(D261,products!$A$1:$A$1001,products!$E$1:$E$1001,0)=0,"",_xlfn.XLOOKUP(D261,products!$A$1:$A$1001,products!$E$1:$E$1001,0))</f>
        <v>2.9849999999999999</v>
      </c>
      <c r="M261">
        <f t="shared" si="12"/>
        <v>5.97</v>
      </c>
      <c r="N261" t="str">
        <f t="shared" si="13"/>
        <v>Robusta</v>
      </c>
      <c r="O261" t="str">
        <f t="shared" si="14"/>
        <v>Medium</v>
      </c>
      <c r="P261" t="str">
        <f>IF(_xlfn.XLOOKUP(C261,customers!$A$1:$A$1001,customers!$I$1:$I$1001,0)=0,"",_xlfn.XLOOKUP(C261,customers!$A$1:$A$1001,customers!$I$1:$I$1001,0))</f>
        <v>No</v>
      </c>
    </row>
    <row r="262" spans="1:16" x14ac:dyDescent="0.2">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IF(_xlfn.XLOOKUP(C262,customers!$A$1:$A$1001,customers!$G$1:$G$1001,0)=0,"",_xlfn.XLOOKUP(C262,customers!$A$1:$A$1001,customers!$G$1:$G$1001,0))</f>
        <v>United States</v>
      </c>
      <c r="I262" t="str">
        <f>IF(_xlfn.XLOOKUP(D262,products!$A$1:$A$1001,products!$B$1:$B$1001,0)=0,"",_xlfn.XLOOKUP(D262,products!$A$1:$A$1001,products!$B$1:$B$1001,0))</f>
        <v>Rob</v>
      </c>
      <c r="J262" t="str">
        <f>IF(_xlfn.XLOOKUP(D262,products!$A$1:$A$1001,products!$C$1:$C$1001,0)=0,"",_xlfn.XLOOKUP(D262,products!$A$1:$A$1001,products!$C$1:$C$1001,0))</f>
        <v>L</v>
      </c>
      <c r="K262" s="1">
        <f>IF(_xlfn.XLOOKUP(D262,products!$A$1:$A$1001,products!$D$1:$D$1001,0)=0,"",_xlfn.XLOOKUP(D262,products!$A$1:$A$1001,products!$D$1:$D$1001,0))</f>
        <v>2.5</v>
      </c>
      <c r="L262">
        <f>IF(_xlfn.XLOOKUP(D262,products!$A$1:$A$1001,products!$E$1:$E$1001,0)=0,"",_xlfn.XLOOKUP(D262,products!$A$1:$A$1001,products!$E$1:$E$1001,0))</f>
        <v>27.484999999999996</v>
      </c>
      <c r="M262">
        <f t="shared" si="12"/>
        <v>27.484999999999996</v>
      </c>
      <c r="N262" t="str">
        <f t="shared" si="13"/>
        <v>Robusta</v>
      </c>
      <c r="O262" t="str">
        <f t="shared" si="14"/>
        <v>Light</v>
      </c>
      <c r="P262" t="str">
        <f>IF(_xlfn.XLOOKUP(C262,customers!$A$1:$A$1001,customers!$I$1:$I$1001,0)=0,"",_xlfn.XLOOKUP(C262,customers!$A$1:$A$1001,customers!$I$1:$I$1001,0))</f>
        <v>Yes</v>
      </c>
    </row>
    <row r="263" spans="1:16" x14ac:dyDescent="0.2">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IF(_xlfn.XLOOKUP(C263,customers!$A$1:$A$1001,customers!$G$1:$G$1001,0)=0,"",_xlfn.XLOOKUP(C263,customers!$A$1:$A$1001,customers!$G$1:$G$1001,0))</f>
        <v>United States</v>
      </c>
      <c r="I263" t="str">
        <f>IF(_xlfn.XLOOKUP(D263,products!$A$1:$A$1001,products!$B$1:$B$1001,0)=0,"",_xlfn.XLOOKUP(D263,products!$A$1:$A$1001,products!$B$1:$B$1001,0))</f>
        <v>Rob</v>
      </c>
      <c r="J263" t="str">
        <f>IF(_xlfn.XLOOKUP(D263,products!$A$1:$A$1001,products!$C$1:$C$1001,0)=0,"",_xlfn.XLOOKUP(D263,products!$A$1:$A$1001,products!$C$1:$C$1001,0))</f>
        <v>L</v>
      </c>
      <c r="K263" s="1">
        <f>IF(_xlfn.XLOOKUP(D263,products!$A$1:$A$1001,products!$D$1:$D$1001,0)=0,"",_xlfn.XLOOKUP(D263,products!$A$1:$A$1001,products!$D$1:$D$1001,0))</f>
        <v>1</v>
      </c>
      <c r="L263">
        <f>IF(_xlfn.XLOOKUP(D263,products!$A$1:$A$1001,products!$E$1:$E$1001,0)=0,"",_xlfn.XLOOKUP(D263,products!$A$1:$A$1001,products!$E$1:$E$1001,0))</f>
        <v>11.95</v>
      </c>
      <c r="M263">
        <f t="shared" si="12"/>
        <v>59.75</v>
      </c>
      <c r="N263" t="str">
        <f t="shared" si="13"/>
        <v>Robusta</v>
      </c>
      <c r="O263" t="str">
        <f t="shared" si="14"/>
        <v>Light</v>
      </c>
      <c r="P263" t="str">
        <f>IF(_xlfn.XLOOKUP(C263,customers!$A$1:$A$1001,customers!$I$1:$I$1001,0)=0,"",_xlfn.XLOOKUP(C263,customers!$A$1:$A$1001,customers!$I$1:$I$1001,0))</f>
        <v>Yes</v>
      </c>
    </row>
    <row r="264" spans="1:16" x14ac:dyDescent="0.2">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IF(_xlfn.XLOOKUP(C264,customers!$A$1:$A$1001,customers!$G$1:$G$1001,0)=0,"",_xlfn.XLOOKUP(C264,customers!$A$1:$A$1001,customers!$G$1:$G$1001,0))</f>
        <v>United States</v>
      </c>
      <c r="I264" t="str">
        <f>IF(_xlfn.XLOOKUP(D264,products!$A$1:$A$1001,products!$B$1:$B$1001,0)=0,"",_xlfn.XLOOKUP(D264,products!$A$1:$A$1001,products!$B$1:$B$1001,0))</f>
        <v>Exc</v>
      </c>
      <c r="J264" t="str">
        <f>IF(_xlfn.XLOOKUP(D264,products!$A$1:$A$1001,products!$C$1:$C$1001,0)=0,"",_xlfn.XLOOKUP(D264,products!$A$1:$A$1001,products!$C$1:$C$1001,0))</f>
        <v>M</v>
      </c>
      <c r="K264" s="1">
        <f>IF(_xlfn.XLOOKUP(D264,products!$A$1:$A$1001,products!$D$1:$D$1001,0)=0,"",_xlfn.XLOOKUP(D264,products!$A$1:$A$1001,products!$D$1:$D$1001,0))</f>
        <v>1</v>
      </c>
      <c r="L264">
        <f>IF(_xlfn.XLOOKUP(D264,products!$A$1:$A$1001,products!$E$1:$E$1001,0)=0,"",_xlfn.XLOOKUP(D264,products!$A$1:$A$1001,products!$E$1:$E$1001,0))</f>
        <v>13.75</v>
      </c>
      <c r="M264">
        <f t="shared" si="12"/>
        <v>41.25</v>
      </c>
      <c r="N264" t="str">
        <f t="shared" si="13"/>
        <v>Excelsa</v>
      </c>
      <c r="O264" t="str">
        <f t="shared" si="14"/>
        <v>Medium</v>
      </c>
      <c r="P264" t="str">
        <f>IF(_xlfn.XLOOKUP(C264,customers!$A$1:$A$1001,customers!$I$1:$I$1001,0)=0,"",_xlfn.XLOOKUP(C264,customers!$A$1:$A$1001,customers!$I$1:$I$1001,0))</f>
        <v>No</v>
      </c>
    </row>
    <row r="265" spans="1:16" x14ac:dyDescent="0.2">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IF(_xlfn.XLOOKUP(C265,customers!$A$1:$A$1001,customers!$G$1:$G$1001,0)=0,"",_xlfn.XLOOKUP(C265,customers!$A$1:$A$1001,customers!$G$1:$G$1001,0))</f>
        <v>United States</v>
      </c>
      <c r="I265" t="str">
        <f>IF(_xlfn.XLOOKUP(D265,products!$A$1:$A$1001,products!$B$1:$B$1001,0)=0,"",_xlfn.XLOOKUP(D265,products!$A$1:$A$1001,products!$B$1:$B$1001,0))</f>
        <v>Lib</v>
      </c>
      <c r="J265" t="str">
        <f>IF(_xlfn.XLOOKUP(D265,products!$A$1:$A$1001,products!$C$1:$C$1001,0)=0,"",_xlfn.XLOOKUP(D265,products!$A$1:$A$1001,products!$C$1:$C$1001,0))</f>
        <v>M</v>
      </c>
      <c r="K265" s="1">
        <f>IF(_xlfn.XLOOKUP(D265,products!$A$1:$A$1001,products!$D$1:$D$1001,0)=0,"",_xlfn.XLOOKUP(D265,products!$A$1:$A$1001,products!$D$1:$D$1001,0))</f>
        <v>2.5</v>
      </c>
      <c r="L265">
        <f>IF(_xlfn.XLOOKUP(D265,products!$A$1:$A$1001,products!$E$1:$E$1001,0)=0,"",_xlfn.XLOOKUP(D265,products!$A$1:$A$1001,products!$E$1:$E$1001,0))</f>
        <v>33.464999999999996</v>
      </c>
      <c r="M265">
        <f t="shared" si="12"/>
        <v>133.85999999999999</v>
      </c>
      <c r="N265" t="str">
        <f t="shared" si="13"/>
        <v>Liberica</v>
      </c>
      <c r="O265" t="str">
        <f t="shared" si="14"/>
        <v>Medium</v>
      </c>
      <c r="P265" t="str">
        <f>IF(_xlfn.XLOOKUP(C265,customers!$A$1:$A$1001,customers!$I$1:$I$1001,0)=0,"",_xlfn.XLOOKUP(C265,customers!$A$1:$A$1001,customers!$I$1:$I$1001,0))</f>
        <v>No</v>
      </c>
    </row>
    <row r="266" spans="1:16" x14ac:dyDescent="0.2">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IF(_xlfn.XLOOKUP(C266,customers!$A$1:$A$1001,customers!$G$1:$G$1001,0)=0,"",_xlfn.XLOOKUP(C266,customers!$A$1:$A$1001,customers!$G$1:$G$1001,0))</f>
        <v>Ireland</v>
      </c>
      <c r="I266" t="str">
        <f>IF(_xlfn.XLOOKUP(D266,products!$A$1:$A$1001,products!$B$1:$B$1001,0)=0,"",_xlfn.XLOOKUP(D266,products!$A$1:$A$1001,products!$B$1:$B$1001,0))</f>
        <v>Rob</v>
      </c>
      <c r="J266" t="str">
        <f>IF(_xlfn.XLOOKUP(D266,products!$A$1:$A$1001,products!$C$1:$C$1001,0)=0,"",_xlfn.XLOOKUP(D266,products!$A$1:$A$1001,products!$C$1:$C$1001,0))</f>
        <v>L</v>
      </c>
      <c r="K266" s="1">
        <f>IF(_xlfn.XLOOKUP(D266,products!$A$1:$A$1001,products!$D$1:$D$1001,0)=0,"",_xlfn.XLOOKUP(D266,products!$A$1:$A$1001,products!$D$1:$D$1001,0))</f>
        <v>1</v>
      </c>
      <c r="L266">
        <f>IF(_xlfn.XLOOKUP(D266,products!$A$1:$A$1001,products!$E$1:$E$1001,0)=0,"",_xlfn.XLOOKUP(D266,products!$A$1:$A$1001,products!$E$1:$E$1001,0))</f>
        <v>11.95</v>
      </c>
      <c r="M266">
        <f t="shared" si="12"/>
        <v>59.75</v>
      </c>
      <c r="N266" t="str">
        <f t="shared" si="13"/>
        <v>Robusta</v>
      </c>
      <c r="O266" t="str">
        <f t="shared" si="14"/>
        <v>Light</v>
      </c>
      <c r="P266" t="str">
        <f>IF(_xlfn.XLOOKUP(C266,customers!$A$1:$A$1001,customers!$I$1:$I$1001,0)=0,"",_xlfn.XLOOKUP(C266,customers!$A$1:$A$1001,customers!$I$1:$I$1001,0))</f>
        <v>Yes</v>
      </c>
    </row>
    <row r="267" spans="1:16" x14ac:dyDescent="0.2">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IF(_xlfn.XLOOKUP(C267,customers!$A$1:$A$1001,customers!$G$1:$G$1001,0)=0,"",_xlfn.XLOOKUP(C267,customers!$A$1:$A$1001,customers!$G$1:$G$1001,0))</f>
        <v>United States</v>
      </c>
      <c r="I267" t="str">
        <f>IF(_xlfn.XLOOKUP(D267,products!$A$1:$A$1001,products!$B$1:$B$1001,0)=0,"",_xlfn.XLOOKUP(D267,products!$A$1:$A$1001,products!$B$1:$B$1001,0))</f>
        <v>Ara</v>
      </c>
      <c r="J267" t="str">
        <f>IF(_xlfn.XLOOKUP(D267,products!$A$1:$A$1001,products!$C$1:$C$1001,0)=0,"",_xlfn.XLOOKUP(D267,products!$A$1:$A$1001,products!$C$1:$C$1001,0))</f>
        <v>D</v>
      </c>
      <c r="K267" s="1">
        <f>IF(_xlfn.XLOOKUP(D267,products!$A$1:$A$1001,products!$D$1:$D$1001,0)=0,"",_xlfn.XLOOKUP(D267,products!$A$1:$A$1001,products!$D$1:$D$1001,0))</f>
        <v>0.5</v>
      </c>
      <c r="L267">
        <f>IF(_xlfn.XLOOKUP(D267,products!$A$1:$A$1001,products!$E$1:$E$1001,0)=0,"",_xlfn.XLOOKUP(D267,products!$A$1:$A$1001,products!$E$1:$E$1001,0))</f>
        <v>5.97</v>
      </c>
      <c r="M267">
        <f t="shared" si="12"/>
        <v>5.97</v>
      </c>
      <c r="N267" t="str">
        <f t="shared" si="13"/>
        <v>Arabica</v>
      </c>
      <c r="O267" t="str">
        <f t="shared" si="14"/>
        <v>Dark</v>
      </c>
      <c r="P267" t="str">
        <f>IF(_xlfn.XLOOKUP(C267,customers!$A$1:$A$1001,customers!$I$1:$I$1001,0)=0,"",_xlfn.XLOOKUP(C267,customers!$A$1:$A$1001,customers!$I$1:$I$1001,0))</f>
        <v>Yes</v>
      </c>
    </row>
    <row r="268" spans="1:16" x14ac:dyDescent="0.2">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IF(_xlfn.XLOOKUP(C268,customers!$A$1:$A$1001,customers!$G$1:$G$1001,0)=0,"",_xlfn.XLOOKUP(C268,customers!$A$1:$A$1001,customers!$G$1:$G$1001,0))</f>
        <v>United Kingdom</v>
      </c>
      <c r="I268" t="str">
        <f>IF(_xlfn.XLOOKUP(D268,products!$A$1:$A$1001,products!$B$1:$B$1001,0)=0,"",_xlfn.XLOOKUP(D268,products!$A$1:$A$1001,products!$B$1:$B$1001,0))</f>
        <v>Exc</v>
      </c>
      <c r="J268" t="str">
        <f>IF(_xlfn.XLOOKUP(D268,products!$A$1:$A$1001,products!$C$1:$C$1001,0)=0,"",_xlfn.XLOOKUP(D268,products!$A$1:$A$1001,products!$C$1:$C$1001,0))</f>
        <v>D</v>
      </c>
      <c r="K268" s="1">
        <f>IF(_xlfn.XLOOKUP(D268,products!$A$1:$A$1001,products!$D$1:$D$1001,0)=0,"",_xlfn.XLOOKUP(D268,products!$A$1:$A$1001,products!$D$1:$D$1001,0))</f>
        <v>1</v>
      </c>
      <c r="L268">
        <f>IF(_xlfn.XLOOKUP(D268,products!$A$1:$A$1001,products!$E$1:$E$1001,0)=0,"",_xlfn.XLOOKUP(D268,products!$A$1:$A$1001,products!$E$1:$E$1001,0))</f>
        <v>12.15</v>
      </c>
      <c r="M268">
        <f t="shared" si="12"/>
        <v>24.3</v>
      </c>
      <c r="N268" t="str">
        <f t="shared" si="13"/>
        <v>Excelsa</v>
      </c>
      <c r="O268" t="str">
        <f t="shared" si="14"/>
        <v>Dark</v>
      </c>
      <c r="P268" t="str">
        <f>IF(_xlfn.XLOOKUP(C268,customers!$A$1:$A$1001,customers!$I$1:$I$1001,0)=0,"",_xlfn.XLOOKUP(C268,customers!$A$1:$A$1001,customers!$I$1:$I$1001,0))</f>
        <v>No</v>
      </c>
    </row>
    <row r="269" spans="1:16" x14ac:dyDescent="0.2">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IF(_xlfn.XLOOKUP(C269,customers!$A$1:$A$1001,customers!$G$1:$G$1001,0)=0,"",_xlfn.XLOOKUP(C269,customers!$A$1:$A$1001,customers!$G$1:$G$1001,0))</f>
        <v>United States</v>
      </c>
      <c r="I269" t="str">
        <f>IF(_xlfn.XLOOKUP(D269,products!$A$1:$A$1001,products!$B$1:$B$1001,0)=0,"",_xlfn.XLOOKUP(D269,products!$A$1:$A$1001,products!$B$1:$B$1001,0))</f>
        <v>Exc</v>
      </c>
      <c r="J269" t="str">
        <f>IF(_xlfn.XLOOKUP(D269,products!$A$1:$A$1001,products!$C$1:$C$1001,0)=0,"",_xlfn.XLOOKUP(D269,products!$A$1:$A$1001,products!$C$1:$C$1001,0))</f>
        <v>D</v>
      </c>
      <c r="K269" s="1">
        <f>IF(_xlfn.XLOOKUP(D269,products!$A$1:$A$1001,products!$D$1:$D$1001,0)=0,"",_xlfn.XLOOKUP(D269,products!$A$1:$A$1001,products!$D$1:$D$1001,0))</f>
        <v>0.2</v>
      </c>
      <c r="L269">
        <f>IF(_xlfn.XLOOKUP(D269,products!$A$1:$A$1001,products!$E$1:$E$1001,0)=0,"",_xlfn.XLOOKUP(D269,products!$A$1:$A$1001,products!$E$1:$E$1001,0))</f>
        <v>3.645</v>
      </c>
      <c r="M269">
        <f t="shared" si="12"/>
        <v>21.87</v>
      </c>
      <c r="N269" t="str">
        <f t="shared" si="13"/>
        <v>Excelsa</v>
      </c>
      <c r="O269" t="str">
        <f t="shared" si="14"/>
        <v>Dark</v>
      </c>
      <c r="P269" t="str">
        <f>IF(_xlfn.XLOOKUP(C269,customers!$A$1:$A$1001,customers!$I$1:$I$1001,0)=0,"",_xlfn.XLOOKUP(C269,customers!$A$1:$A$1001,customers!$I$1:$I$1001,0))</f>
        <v>Yes</v>
      </c>
    </row>
    <row r="270" spans="1:16" x14ac:dyDescent="0.2">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IF(_xlfn.XLOOKUP(C270,customers!$A$1:$A$1001,customers!$G$1:$G$1001,0)=0,"",_xlfn.XLOOKUP(C270,customers!$A$1:$A$1001,customers!$G$1:$G$1001,0))</f>
        <v>United States</v>
      </c>
      <c r="I270" t="str">
        <f>IF(_xlfn.XLOOKUP(D270,products!$A$1:$A$1001,products!$B$1:$B$1001,0)=0,"",_xlfn.XLOOKUP(D270,products!$A$1:$A$1001,products!$B$1:$B$1001,0))</f>
        <v>Ara</v>
      </c>
      <c r="J270" t="str">
        <f>IF(_xlfn.XLOOKUP(D270,products!$A$1:$A$1001,products!$C$1:$C$1001,0)=0,"",_xlfn.XLOOKUP(D270,products!$A$1:$A$1001,products!$C$1:$C$1001,0))</f>
        <v>D</v>
      </c>
      <c r="K270" s="1">
        <f>IF(_xlfn.XLOOKUP(D270,products!$A$1:$A$1001,products!$D$1:$D$1001,0)=0,"",_xlfn.XLOOKUP(D270,products!$A$1:$A$1001,products!$D$1:$D$1001,0))</f>
        <v>1</v>
      </c>
      <c r="L270">
        <f>IF(_xlfn.XLOOKUP(D270,products!$A$1:$A$1001,products!$E$1:$E$1001,0)=0,"",_xlfn.XLOOKUP(D270,products!$A$1:$A$1001,products!$E$1:$E$1001,0))</f>
        <v>9.9499999999999993</v>
      </c>
      <c r="M270">
        <f t="shared" si="12"/>
        <v>19.899999999999999</v>
      </c>
      <c r="N270" t="str">
        <f t="shared" si="13"/>
        <v>Arabica</v>
      </c>
      <c r="O270" t="str">
        <f t="shared" si="14"/>
        <v>Dark</v>
      </c>
      <c r="P270" t="str">
        <f>IF(_xlfn.XLOOKUP(C270,customers!$A$1:$A$1001,customers!$I$1:$I$1001,0)=0,"",_xlfn.XLOOKUP(C270,customers!$A$1:$A$1001,customers!$I$1:$I$1001,0))</f>
        <v>Yes</v>
      </c>
    </row>
    <row r="271" spans="1:16" x14ac:dyDescent="0.2">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IF(_xlfn.XLOOKUP(C271,customers!$A$1:$A$1001,customers!$G$1:$G$1001,0)=0,"",_xlfn.XLOOKUP(C271,customers!$A$1:$A$1001,customers!$G$1:$G$1001,0))</f>
        <v>United States</v>
      </c>
      <c r="I271" t="str">
        <f>IF(_xlfn.XLOOKUP(D271,products!$A$1:$A$1001,products!$B$1:$B$1001,0)=0,"",_xlfn.XLOOKUP(D271,products!$A$1:$A$1001,products!$B$1:$B$1001,0))</f>
        <v>Ara</v>
      </c>
      <c r="J271" t="str">
        <f>IF(_xlfn.XLOOKUP(D271,products!$A$1:$A$1001,products!$C$1:$C$1001,0)=0,"",_xlfn.XLOOKUP(D271,products!$A$1:$A$1001,products!$C$1:$C$1001,0))</f>
        <v>D</v>
      </c>
      <c r="K271" s="1">
        <f>IF(_xlfn.XLOOKUP(D271,products!$A$1:$A$1001,products!$D$1:$D$1001,0)=0,"",_xlfn.XLOOKUP(D271,products!$A$1:$A$1001,products!$D$1:$D$1001,0))</f>
        <v>0.2</v>
      </c>
      <c r="L271">
        <f>IF(_xlfn.XLOOKUP(D271,products!$A$1:$A$1001,products!$E$1:$E$1001,0)=0,"",_xlfn.XLOOKUP(D271,products!$A$1:$A$1001,products!$E$1:$E$1001,0))</f>
        <v>2.9849999999999999</v>
      </c>
      <c r="M271">
        <f t="shared" si="12"/>
        <v>5.97</v>
      </c>
      <c r="N271" t="str">
        <f t="shared" si="13"/>
        <v>Arabica</v>
      </c>
      <c r="O271" t="str">
        <f t="shared" si="14"/>
        <v>Dark</v>
      </c>
      <c r="P271" t="str">
        <f>IF(_xlfn.XLOOKUP(C271,customers!$A$1:$A$1001,customers!$I$1:$I$1001,0)=0,"",_xlfn.XLOOKUP(C271,customers!$A$1:$A$1001,customers!$I$1:$I$1001,0))</f>
        <v>No</v>
      </c>
    </row>
    <row r="272" spans="1:16" x14ac:dyDescent="0.2">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IF(_xlfn.XLOOKUP(C272,customers!$A$1:$A$1001,customers!$G$1:$G$1001,0)=0,"",_xlfn.XLOOKUP(C272,customers!$A$1:$A$1001,customers!$G$1:$G$1001,0))</f>
        <v>Ireland</v>
      </c>
      <c r="I272" t="str">
        <f>IF(_xlfn.XLOOKUP(D272,products!$A$1:$A$1001,products!$B$1:$B$1001,0)=0,"",_xlfn.XLOOKUP(D272,products!$A$1:$A$1001,products!$B$1:$B$1001,0))</f>
        <v>Exc</v>
      </c>
      <c r="J272" t="str">
        <f>IF(_xlfn.XLOOKUP(D272,products!$A$1:$A$1001,products!$C$1:$C$1001,0)=0,"",_xlfn.XLOOKUP(D272,products!$A$1:$A$1001,products!$C$1:$C$1001,0))</f>
        <v>D</v>
      </c>
      <c r="K272" s="1">
        <f>IF(_xlfn.XLOOKUP(D272,products!$A$1:$A$1001,products!$D$1:$D$1001,0)=0,"",_xlfn.XLOOKUP(D272,products!$A$1:$A$1001,products!$D$1:$D$1001,0))</f>
        <v>0.5</v>
      </c>
      <c r="L272">
        <f>IF(_xlfn.XLOOKUP(D272,products!$A$1:$A$1001,products!$E$1:$E$1001,0)=0,"",_xlfn.XLOOKUP(D272,products!$A$1:$A$1001,products!$E$1:$E$1001,0))</f>
        <v>7.29</v>
      </c>
      <c r="M272">
        <f t="shared" si="12"/>
        <v>7.29</v>
      </c>
      <c r="N272" t="str">
        <f t="shared" si="13"/>
        <v>Excelsa</v>
      </c>
      <c r="O272" t="str">
        <f t="shared" si="14"/>
        <v>Dark</v>
      </c>
      <c r="P272" t="str">
        <f>IF(_xlfn.XLOOKUP(C272,customers!$A$1:$A$1001,customers!$I$1:$I$1001,0)=0,"",_xlfn.XLOOKUP(C272,customers!$A$1:$A$1001,customers!$I$1:$I$1001,0))</f>
        <v>Yes</v>
      </c>
    </row>
    <row r="273" spans="1:16" x14ac:dyDescent="0.2">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IF(_xlfn.XLOOKUP(C273,customers!$A$1:$A$1001,customers!$G$1:$G$1001,0)=0,"",_xlfn.XLOOKUP(C273,customers!$A$1:$A$1001,customers!$G$1:$G$1001,0))</f>
        <v>United States</v>
      </c>
      <c r="I273" t="str">
        <f>IF(_xlfn.XLOOKUP(D273,products!$A$1:$A$1001,products!$B$1:$B$1001,0)=0,"",_xlfn.XLOOKUP(D273,products!$A$1:$A$1001,products!$B$1:$B$1001,0))</f>
        <v>Ara</v>
      </c>
      <c r="J273" t="str">
        <f>IF(_xlfn.XLOOKUP(D273,products!$A$1:$A$1001,products!$C$1:$C$1001,0)=0,"",_xlfn.XLOOKUP(D273,products!$A$1:$A$1001,products!$C$1:$C$1001,0))</f>
        <v>D</v>
      </c>
      <c r="K273" s="1">
        <f>IF(_xlfn.XLOOKUP(D273,products!$A$1:$A$1001,products!$D$1:$D$1001,0)=0,"",_xlfn.XLOOKUP(D273,products!$A$1:$A$1001,products!$D$1:$D$1001,0))</f>
        <v>0.2</v>
      </c>
      <c r="L273">
        <f>IF(_xlfn.XLOOKUP(D273,products!$A$1:$A$1001,products!$E$1:$E$1001,0)=0,"",_xlfn.XLOOKUP(D273,products!$A$1:$A$1001,products!$E$1:$E$1001,0))</f>
        <v>2.9849999999999999</v>
      </c>
      <c r="M273">
        <f t="shared" si="12"/>
        <v>11.94</v>
      </c>
      <c r="N273" t="str">
        <f t="shared" si="13"/>
        <v>Arabica</v>
      </c>
      <c r="O273" t="str">
        <f t="shared" si="14"/>
        <v>Dark</v>
      </c>
      <c r="P273" t="str">
        <f>IF(_xlfn.XLOOKUP(C273,customers!$A$1:$A$1001,customers!$I$1:$I$1001,0)=0,"",_xlfn.XLOOKUP(C273,customers!$A$1:$A$1001,customers!$I$1:$I$1001,0))</f>
        <v>Yes</v>
      </c>
    </row>
    <row r="274" spans="1:16" x14ac:dyDescent="0.2">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IF(_xlfn.XLOOKUP(C274,customers!$A$1:$A$1001,customers!$G$1:$G$1001,0)=0,"",_xlfn.XLOOKUP(C274,customers!$A$1:$A$1001,customers!$G$1:$G$1001,0))</f>
        <v>Ireland</v>
      </c>
      <c r="I274" t="str">
        <f>IF(_xlfn.XLOOKUP(D274,products!$A$1:$A$1001,products!$B$1:$B$1001,0)=0,"",_xlfn.XLOOKUP(D274,products!$A$1:$A$1001,products!$B$1:$B$1001,0))</f>
        <v>Rob</v>
      </c>
      <c r="J274" t="str">
        <f>IF(_xlfn.XLOOKUP(D274,products!$A$1:$A$1001,products!$C$1:$C$1001,0)=0,"",_xlfn.XLOOKUP(D274,products!$A$1:$A$1001,products!$C$1:$C$1001,0))</f>
        <v>L</v>
      </c>
      <c r="K274" s="1">
        <f>IF(_xlfn.XLOOKUP(D274,products!$A$1:$A$1001,products!$D$1:$D$1001,0)=0,"",_xlfn.XLOOKUP(D274,products!$A$1:$A$1001,products!$D$1:$D$1001,0))</f>
        <v>1</v>
      </c>
      <c r="L274">
        <f>IF(_xlfn.XLOOKUP(D274,products!$A$1:$A$1001,products!$E$1:$E$1001,0)=0,"",_xlfn.XLOOKUP(D274,products!$A$1:$A$1001,products!$E$1:$E$1001,0))</f>
        <v>11.95</v>
      </c>
      <c r="M274">
        <f t="shared" si="12"/>
        <v>71.699999999999989</v>
      </c>
      <c r="N274" t="str">
        <f t="shared" si="13"/>
        <v>Robusta</v>
      </c>
      <c r="O274" t="str">
        <f t="shared" si="14"/>
        <v>Light</v>
      </c>
      <c r="P274" t="str">
        <f>IF(_xlfn.XLOOKUP(C274,customers!$A$1:$A$1001,customers!$I$1:$I$1001,0)=0,"",_xlfn.XLOOKUP(C274,customers!$A$1:$A$1001,customers!$I$1:$I$1001,0))</f>
        <v>Yes</v>
      </c>
    </row>
    <row r="275" spans="1:16" x14ac:dyDescent="0.2">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IF(_xlfn.XLOOKUP(C275,customers!$A$1:$A$1001,customers!$G$1:$G$1001,0)=0,"",_xlfn.XLOOKUP(C275,customers!$A$1:$A$1001,customers!$G$1:$G$1001,0))</f>
        <v>United States</v>
      </c>
      <c r="I275" t="str">
        <f>IF(_xlfn.XLOOKUP(D275,products!$A$1:$A$1001,products!$B$1:$B$1001,0)=0,"",_xlfn.XLOOKUP(D275,products!$A$1:$A$1001,products!$B$1:$B$1001,0))</f>
        <v>Ara</v>
      </c>
      <c r="J275" t="str">
        <f>IF(_xlfn.XLOOKUP(D275,products!$A$1:$A$1001,products!$C$1:$C$1001,0)=0,"",_xlfn.XLOOKUP(D275,products!$A$1:$A$1001,products!$C$1:$C$1001,0))</f>
        <v>L</v>
      </c>
      <c r="K275" s="1">
        <f>IF(_xlfn.XLOOKUP(D275,products!$A$1:$A$1001,products!$D$1:$D$1001,0)=0,"",_xlfn.XLOOKUP(D275,products!$A$1:$A$1001,products!$D$1:$D$1001,0))</f>
        <v>0.2</v>
      </c>
      <c r="L275">
        <f>IF(_xlfn.XLOOKUP(D275,products!$A$1:$A$1001,products!$E$1:$E$1001,0)=0,"",_xlfn.XLOOKUP(D275,products!$A$1:$A$1001,products!$E$1:$E$1001,0))</f>
        <v>3.8849999999999998</v>
      </c>
      <c r="M275">
        <f t="shared" si="12"/>
        <v>7.77</v>
      </c>
      <c r="N275" t="str">
        <f t="shared" si="13"/>
        <v>Arabica</v>
      </c>
      <c r="O275" t="str">
        <f t="shared" si="14"/>
        <v>Light</v>
      </c>
      <c r="P275" t="str">
        <f>IF(_xlfn.XLOOKUP(C275,customers!$A$1:$A$1001,customers!$I$1:$I$1001,0)=0,"",_xlfn.XLOOKUP(C275,customers!$A$1:$A$1001,customers!$I$1:$I$1001,0))</f>
        <v>No</v>
      </c>
    </row>
    <row r="276" spans="1:16" x14ac:dyDescent="0.2">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IF(_xlfn.XLOOKUP(C276,customers!$A$1:$A$1001,customers!$G$1:$G$1001,0)=0,"",_xlfn.XLOOKUP(C276,customers!$A$1:$A$1001,customers!$G$1:$G$1001,0))</f>
        <v>United States</v>
      </c>
      <c r="I276" t="str">
        <f>IF(_xlfn.XLOOKUP(D276,products!$A$1:$A$1001,products!$B$1:$B$1001,0)=0,"",_xlfn.XLOOKUP(D276,products!$A$1:$A$1001,products!$B$1:$B$1001,0))</f>
        <v>Ara</v>
      </c>
      <c r="J276" t="str">
        <f>IF(_xlfn.XLOOKUP(D276,products!$A$1:$A$1001,products!$C$1:$C$1001,0)=0,"",_xlfn.XLOOKUP(D276,products!$A$1:$A$1001,products!$C$1:$C$1001,0))</f>
        <v>M</v>
      </c>
      <c r="K276" s="1">
        <f>IF(_xlfn.XLOOKUP(D276,products!$A$1:$A$1001,products!$D$1:$D$1001,0)=0,"",_xlfn.XLOOKUP(D276,products!$A$1:$A$1001,products!$D$1:$D$1001,0))</f>
        <v>2.5</v>
      </c>
      <c r="L276">
        <f>IF(_xlfn.XLOOKUP(D276,products!$A$1:$A$1001,products!$E$1:$E$1001,0)=0,"",_xlfn.XLOOKUP(D276,products!$A$1:$A$1001,products!$E$1:$E$1001,0))</f>
        <v>25.874999999999996</v>
      </c>
      <c r="M276">
        <f t="shared" si="12"/>
        <v>25.874999999999996</v>
      </c>
      <c r="N276" t="str">
        <f t="shared" si="13"/>
        <v>Arabica</v>
      </c>
      <c r="O276" t="str">
        <f t="shared" si="14"/>
        <v>Medium</v>
      </c>
      <c r="P276" t="str">
        <f>IF(_xlfn.XLOOKUP(C276,customers!$A$1:$A$1001,customers!$I$1:$I$1001,0)=0,"",_xlfn.XLOOKUP(C276,customers!$A$1:$A$1001,customers!$I$1:$I$1001,0))</f>
        <v>No</v>
      </c>
    </row>
    <row r="277" spans="1:16" x14ac:dyDescent="0.2">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IF(_xlfn.XLOOKUP(C277,customers!$A$1:$A$1001,customers!$G$1:$G$1001,0)=0,"",_xlfn.XLOOKUP(C277,customers!$A$1:$A$1001,customers!$G$1:$G$1001,0))</f>
        <v>United States</v>
      </c>
      <c r="I277" t="str">
        <f>IF(_xlfn.XLOOKUP(D277,products!$A$1:$A$1001,products!$B$1:$B$1001,0)=0,"",_xlfn.XLOOKUP(D277,products!$A$1:$A$1001,products!$B$1:$B$1001,0))</f>
        <v>Exc</v>
      </c>
      <c r="J277" t="str">
        <f>IF(_xlfn.XLOOKUP(D277,products!$A$1:$A$1001,products!$C$1:$C$1001,0)=0,"",_xlfn.XLOOKUP(D277,products!$A$1:$A$1001,products!$C$1:$C$1001,0))</f>
        <v>L</v>
      </c>
      <c r="K277" s="1">
        <f>IF(_xlfn.XLOOKUP(D277,products!$A$1:$A$1001,products!$D$1:$D$1001,0)=0,"",_xlfn.XLOOKUP(D277,products!$A$1:$A$1001,products!$D$1:$D$1001,0))</f>
        <v>2.5</v>
      </c>
      <c r="L277">
        <f>IF(_xlfn.XLOOKUP(D277,products!$A$1:$A$1001,products!$E$1:$E$1001,0)=0,"",_xlfn.XLOOKUP(D277,products!$A$1:$A$1001,products!$E$1:$E$1001,0))</f>
        <v>34.154999999999994</v>
      </c>
      <c r="M277">
        <f t="shared" si="12"/>
        <v>204.92999999999995</v>
      </c>
      <c r="N277" t="str">
        <f t="shared" si="13"/>
        <v>Excelsa</v>
      </c>
      <c r="O277" t="str">
        <f t="shared" si="14"/>
        <v>Light</v>
      </c>
      <c r="P277" t="str">
        <f>IF(_xlfn.XLOOKUP(C277,customers!$A$1:$A$1001,customers!$I$1:$I$1001,0)=0,"",_xlfn.XLOOKUP(C277,customers!$A$1:$A$1001,customers!$I$1:$I$1001,0))</f>
        <v>No</v>
      </c>
    </row>
    <row r="278" spans="1:16" x14ac:dyDescent="0.2">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IF(_xlfn.XLOOKUP(C278,customers!$A$1:$A$1001,customers!$G$1:$G$1001,0)=0,"",_xlfn.XLOOKUP(C278,customers!$A$1:$A$1001,customers!$G$1:$G$1001,0))</f>
        <v>Ireland</v>
      </c>
      <c r="I278" t="str">
        <f>IF(_xlfn.XLOOKUP(D278,products!$A$1:$A$1001,products!$B$1:$B$1001,0)=0,"",_xlfn.XLOOKUP(D278,products!$A$1:$A$1001,products!$B$1:$B$1001,0))</f>
        <v>Rob</v>
      </c>
      <c r="J278" t="str">
        <f>IF(_xlfn.XLOOKUP(D278,products!$A$1:$A$1001,products!$C$1:$C$1001,0)=0,"",_xlfn.XLOOKUP(D278,products!$A$1:$A$1001,products!$C$1:$C$1001,0))</f>
        <v>L</v>
      </c>
      <c r="K278" s="1">
        <f>IF(_xlfn.XLOOKUP(D278,products!$A$1:$A$1001,products!$D$1:$D$1001,0)=0,"",_xlfn.XLOOKUP(D278,products!$A$1:$A$1001,products!$D$1:$D$1001,0))</f>
        <v>2.5</v>
      </c>
      <c r="L278">
        <f>IF(_xlfn.XLOOKUP(D278,products!$A$1:$A$1001,products!$E$1:$E$1001,0)=0,"",_xlfn.XLOOKUP(D278,products!$A$1:$A$1001,products!$E$1:$E$1001,0))</f>
        <v>27.484999999999996</v>
      </c>
      <c r="M278">
        <f t="shared" si="12"/>
        <v>109.93999999999998</v>
      </c>
      <c r="N278" t="str">
        <f t="shared" si="13"/>
        <v>Robusta</v>
      </c>
      <c r="O278" t="str">
        <f t="shared" si="14"/>
        <v>Light</v>
      </c>
      <c r="P278" t="str">
        <f>IF(_xlfn.XLOOKUP(C278,customers!$A$1:$A$1001,customers!$I$1:$I$1001,0)=0,"",_xlfn.XLOOKUP(C278,customers!$A$1:$A$1001,customers!$I$1:$I$1001,0))</f>
        <v>Yes</v>
      </c>
    </row>
    <row r="279" spans="1:16" x14ac:dyDescent="0.2">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IF(_xlfn.XLOOKUP(C279,customers!$A$1:$A$1001,customers!$G$1:$G$1001,0)=0,"",_xlfn.XLOOKUP(C279,customers!$A$1:$A$1001,customers!$G$1:$G$1001,0))</f>
        <v>United States</v>
      </c>
      <c r="I279" t="str">
        <f>IF(_xlfn.XLOOKUP(D279,products!$A$1:$A$1001,products!$B$1:$B$1001,0)=0,"",_xlfn.XLOOKUP(D279,products!$A$1:$A$1001,products!$B$1:$B$1001,0))</f>
        <v>Exc</v>
      </c>
      <c r="J279" t="str">
        <f>IF(_xlfn.XLOOKUP(D279,products!$A$1:$A$1001,products!$C$1:$C$1001,0)=0,"",_xlfn.XLOOKUP(D279,products!$A$1:$A$1001,products!$C$1:$C$1001,0))</f>
        <v>L</v>
      </c>
      <c r="K279" s="1">
        <f>IF(_xlfn.XLOOKUP(D279,products!$A$1:$A$1001,products!$D$1:$D$1001,0)=0,"",_xlfn.XLOOKUP(D279,products!$A$1:$A$1001,products!$D$1:$D$1001,0))</f>
        <v>1</v>
      </c>
      <c r="L279">
        <f>IF(_xlfn.XLOOKUP(D279,products!$A$1:$A$1001,products!$E$1:$E$1001,0)=0,"",_xlfn.XLOOKUP(D279,products!$A$1:$A$1001,products!$E$1:$E$1001,0))</f>
        <v>14.85</v>
      </c>
      <c r="M279">
        <f t="shared" si="12"/>
        <v>89.1</v>
      </c>
      <c r="N279" t="str">
        <f t="shared" si="13"/>
        <v>Excelsa</v>
      </c>
      <c r="O279" t="str">
        <f t="shared" si="14"/>
        <v>Light</v>
      </c>
      <c r="P279" t="str">
        <f>IF(_xlfn.XLOOKUP(C279,customers!$A$1:$A$1001,customers!$I$1:$I$1001,0)=0,"",_xlfn.XLOOKUP(C279,customers!$A$1:$A$1001,customers!$I$1:$I$1001,0))</f>
        <v>No</v>
      </c>
    </row>
    <row r="280" spans="1:16" x14ac:dyDescent="0.2">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IF(_xlfn.XLOOKUP(C280,customers!$A$1:$A$1001,customers!$G$1:$G$1001,0)=0,"",_xlfn.XLOOKUP(C280,customers!$A$1:$A$1001,customers!$G$1:$G$1001,0))</f>
        <v>United States</v>
      </c>
      <c r="I280" t="str">
        <f>IF(_xlfn.XLOOKUP(D280,products!$A$1:$A$1001,products!$B$1:$B$1001,0)=0,"",_xlfn.XLOOKUP(D280,products!$A$1:$A$1001,products!$B$1:$B$1001,0))</f>
        <v>Ara</v>
      </c>
      <c r="J280" t="str">
        <f>IF(_xlfn.XLOOKUP(D280,products!$A$1:$A$1001,products!$C$1:$C$1001,0)=0,"",_xlfn.XLOOKUP(D280,products!$A$1:$A$1001,products!$C$1:$C$1001,0))</f>
        <v>L</v>
      </c>
      <c r="K280" s="1">
        <f>IF(_xlfn.XLOOKUP(D280,products!$A$1:$A$1001,products!$D$1:$D$1001,0)=0,"",_xlfn.XLOOKUP(D280,products!$A$1:$A$1001,products!$D$1:$D$1001,0))</f>
        <v>0.2</v>
      </c>
      <c r="L280">
        <f>IF(_xlfn.XLOOKUP(D280,products!$A$1:$A$1001,products!$E$1:$E$1001,0)=0,"",_xlfn.XLOOKUP(D280,products!$A$1:$A$1001,products!$E$1:$E$1001,0))</f>
        <v>3.8849999999999998</v>
      </c>
      <c r="M280">
        <f t="shared" si="12"/>
        <v>7.77</v>
      </c>
      <c r="N280" t="str">
        <f t="shared" si="13"/>
        <v>Arabica</v>
      </c>
      <c r="O280" t="str">
        <f t="shared" si="14"/>
        <v>Light</v>
      </c>
      <c r="P280" t="str">
        <f>IF(_xlfn.XLOOKUP(C280,customers!$A$1:$A$1001,customers!$I$1:$I$1001,0)=0,"",_xlfn.XLOOKUP(C280,customers!$A$1:$A$1001,customers!$I$1:$I$1001,0))</f>
        <v>Yes</v>
      </c>
    </row>
    <row r="281" spans="1:16" x14ac:dyDescent="0.2">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IF(_xlfn.XLOOKUP(C281,customers!$A$1:$A$1001,customers!$G$1:$G$1001,0)=0,"",_xlfn.XLOOKUP(C281,customers!$A$1:$A$1001,customers!$G$1:$G$1001,0))</f>
        <v>United States</v>
      </c>
      <c r="I281" t="str">
        <f>IF(_xlfn.XLOOKUP(D281,products!$A$1:$A$1001,products!$B$1:$B$1001,0)=0,"",_xlfn.XLOOKUP(D281,products!$A$1:$A$1001,products!$B$1:$B$1001,0))</f>
        <v>Lib</v>
      </c>
      <c r="J281" t="str">
        <f>IF(_xlfn.XLOOKUP(D281,products!$A$1:$A$1001,products!$C$1:$C$1001,0)=0,"",_xlfn.XLOOKUP(D281,products!$A$1:$A$1001,products!$C$1:$C$1001,0))</f>
        <v>M</v>
      </c>
      <c r="K281" s="1">
        <f>IF(_xlfn.XLOOKUP(D281,products!$A$1:$A$1001,products!$D$1:$D$1001,0)=0,"",_xlfn.XLOOKUP(D281,products!$A$1:$A$1001,products!$D$1:$D$1001,0))</f>
        <v>2.5</v>
      </c>
      <c r="L281">
        <f>IF(_xlfn.XLOOKUP(D281,products!$A$1:$A$1001,products!$E$1:$E$1001,0)=0,"",_xlfn.XLOOKUP(D281,products!$A$1:$A$1001,products!$E$1:$E$1001,0))</f>
        <v>33.464999999999996</v>
      </c>
      <c r="M281">
        <f t="shared" si="12"/>
        <v>33.464999999999996</v>
      </c>
      <c r="N281" t="str">
        <f t="shared" si="13"/>
        <v>Liberica</v>
      </c>
      <c r="O281" t="str">
        <f t="shared" si="14"/>
        <v>Medium</v>
      </c>
      <c r="P281" t="str">
        <f>IF(_xlfn.XLOOKUP(C281,customers!$A$1:$A$1001,customers!$I$1:$I$1001,0)=0,"",_xlfn.XLOOKUP(C281,customers!$A$1:$A$1001,customers!$I$1:$I$1001,0))</f>
        <v>Yes</v>
      </c>
    </row>
    <row r="282" spans="1:16" x14ac:dyDescent="0.2">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IF(_xlfn.XLOOKUP(C282,customers!$A$1:$A$1001,customers!$G$1:$G$1001,0)=0,"",_xlfn.XLOOKUP(C282,customers!$A$1:$A$1001,customers!$G$1:$G$1001,0))</f>
        <v>United States</v>
      </c>
      <c r="I282" t="str">
        <f>IF(_xlfn.XLOOKUP(D282,products!$A$1:$A$1001,products!$B$1:$B$1001,0)=0,"",_xlfn.XLOOKUP(D282,products!$A$1:$A$1001,products!$B$1:$B$1001,0))</f>
        <v>Exc</v>
      </c>
      <c r="J282" t="str">
        <f>IF(_xlfn.XLOOKUP(D282,products!$A$1:$A$1001,products!$C$1:$C$1001,0)=0,"",_xlfn.XLOOKUP(D282,products!$A$1:$A$1001,products!$C$1:$C$1001,0))</f>
        <v>M</v>
      </c>
      <c r="K282" s="1">
        <f>IF(_xlfn.XLOOKUP(D282,products!$A$1:$A$1001,products!$D$1:$D$1001,0)=0,"",_xlfn.XLOOKUP(D282,products!$A$1:$A$1001,products!$D$1:$D$1001,0))</f>
        <v>0.5</v>
      </c>
      <c r="L282">
        <f>IF(_xlfn.XLOOKUP(D282,products!$A$1:$A$1001,products!$E$1:$E$1001,0)=0,"",_xlfn.XLOOKUP(D282,products!$A$1:$A$1001,products!$E$1:$E$1001,0))</f>
        <v>8.25</v>
      </c>
      <c r="M282">
        <f t="shared" si="12"/>
        <v>41.25</v>
      </c>
      <c r="N282" t="str">
        <f t="shared" si="13"/>
        <v>Excelsa</v>
      </c>
      <c r="O282" t="str">
        <f t="shared" si="14"/>
        <v>Medium</v>
      </c>
      <c r="P282" t="str">
        <f>IF(_xlfn.XLOOKUP(C282,customers!$A$1:$A$1001,customers!$I$1:$I$1001,0)=0,"",_xlfn.XLOOKUP(C282,customers!$A$1:$A$1001,customers!$I$1:$I$1001,0))</f>
        <v>Yes</v>
      </c>
    </row>
    <row r="283" spans="1:16" x14ac:dyDescent="0.2">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IF(_xlfn.XLOOKUP(C283,customers!$A$1:$A$1001,customers!$G$1:$G$1001,0)=0,"",_xlfn.XLOOKUP(C283,customers!$A$1:$A$1001,customers!$G$1:$G$1001,0))</f>
        <v>United States</v>
      </c>
      <c r="I283" t="str">
        <f>IF(_xlfn.XLOOKUP(D283,products!$A$1:$A$1001,products!$B$1:$B$1001,0)=0,"",_xlfn.XLOOKUP(D283,products!$A$1:$A$1001,products!$B$1:$B$1001,0))</f>
        <v>Exc</v>
      </c>
      <c r="J283" t="str">
        <f>IF(_xlfn.XLOOKUP(D283,products!$A$1:$A$1001,products!$C$1:$C$1001,0)=0,"",_xlfn.XLOOKUP(D283,products!$A$1:$A$1001,products!$C$1:$C$1001,0))</f>
        <v>L</v>
      </c>
      <c r="K283" s="1">
        <f>IF(_xlfn.XLOOKUP(D283,products!$A$1:$A$1001,products!$D$1:$D$1001,0)=0,"",_xlfn.XLOOKUP(D283,products!$A$1:$A$1001,products!$D$1:$D$1001,0))</f>
        <v>1</v>
      </c>
      <c r="L283">
        <f>IF(_xlfn.XLOOKUP(D283,products!$A$1:$A$1001,products!$E$1:$E$1001,0)=0,"",_xlfn.XLOOKUP(D283,products!$A$1:$A$1001,products!$E$1:$E$1001,0))</f>
        <v>14.85</v>
      </c>
      <c r="M283">
        <f t="shared" si="12"/>
        <v>59.4</v>
      </c>
      <c r="N283" t="str">
        <f t="shared" si="13"/>
        <v>Excelsa</v>
      </c>
      <c r="O283" t="str">
        <f t="shared" si="14"/>
        <v>Light</v>
      </c>
      <c r="P283" t="str">
        <f>IF(_xlfn.XLOOKUP(C283,customers!$A$1:$A$1001,customers!$I$1:$I$1001,0)=0,"",_xlfn.XLOOKUP(C283,customers!$A$1:$A$1001,customers!$I$1:$I$1001,0))</f>
        <v>Yes</v>
      </c>
    </row>
    <row r="284" spans="1:16" x14ac:dyDescent="0.2">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IF(_xlfn.XLOOKUP(C284,customers!$A$1:$A$1001,customers!$G$1:$G$1001,0)=0,"",_xlfn.XLOOKUP(C284,customers!$A$1:$A$1001,customers!$G$1:$G$1001,0))</f>
        <v>United Kingdom</v>
      </c>
      <c r="I284" t="str">
        <f>IF(_xlfn.XLOOKUP(D284,products!$A$1:$A$1001,products!$B$1:$B$1001,0)=0,"",_xlfn.XLOOKUP(D284,products!$A$1:$A$1001,products!$B$1:$B$1001,0))</f>
        <v>Ara</v>
      </c>
      <c r="J284" t="str">
        <f>IF(_xlfn.XLOOKUP(D284,products!$A$1:$A$1001,products!$C$1:$C$1001,0)=0,"",_xlfn.XLOOKUP(D284,products!$A$1:$A$1001,products!$C$1:$C$1001,0))</f>
        <v>L</v>
      </c>
      <c r="K284" s="1">
        <f>IF(_xlfn.XLOOKUP(D284,products!$A$1:$A$1001,products!$D$1:$D$1001,0)=0,"",_xlfn.XLOOKUP(D284,products!$A$1:$A$1001,products!$D$1:$D$1001,0))</f>
        <v>0.5</v>
      </c>
      <c r="L284">
        <f>IF(_xlfn.XLOOKUP(D284,products!$A$1:$A$1001,products!$E$1:$E$1001,0)=0,"",_xlfn.XLOOKUP(D284,products!$A$1:$A$1001,products!$E$1:$E$1001,0))</f>
        <v>7.77</v>
      </c>
      <c r="M284">
        <f t="shared" si="12"/>
        <v>7.77</v>
      </c>
      <c r="N284" t="str">
        <f t="shared" si="13"/>
        <v>Arabica</v>
      </c>
      <c r="O284" t="str">
        <f t="shared" si="14"/>
        <v>Light</v>
      </c>
      <c r="P284" t="str">
        <f>IF(_xlfn.XLOOKUP(C284,customers!$A$1:$A$1001,customers!$I$1:$I$1001,0)=0,"",_xlfn.XLOOKUP(C284,customers!$A$1:$A$1001,customers!$I$1:$I$1001,0))</f>
        <v>No</v>
      </c>
    </row>
    <row r="285" spans="1:16" x14ac:dyDescent="0.2">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IF(_xlfn.XLOOKUP(C285,customers!$A$1:$A$1001,customers!$G$1:$G$1001,0)=0,"",_xlfn.XLOOKUP(C285,customers!$A$1:$A$1001,customers!$G$1:$G$1001,0))</f>
        <v>United Kingdom</v>
      </c>
      <c r="I285" t="str">
        <f>IF(_xlfn.XLOOKUP(D285,products!$A$1:$A$1001,products!$B$1:$B$1001,0)=0,"",_xlfn.XLOOKUP(D285,products!$A$1:$A$1001,products!$B$1:$B$1001,0))</f>
        <v>Rob</v>
      </c>
      <c r="J285" t="str">
        <f>IF(_xlfn.XLOOKUP(D285,products!$A$1:$A$1001,products!$C$1:$C$1001,0)=0,"",_xlfn.XLOOKUP(D285,products!$A$1:$A$1001,products!$C$1:$C$1001,0))</f>
        <v>D</v>
      </c>
      <c r="K285" s="1">
        <f>IF(_xlfn.XLOOKUP(D285,products!$A$1:$A$1001,products!$D$1:$D$1001,0)=0,"",_xlfn.XLOOKUP(D285,products!$A$1:$A$1001,products!$D$1:$D$1001,0))</f>
        <v>0.5</v>
      </c>
      <c r="L285">
        <f>IF(_xlfn.XLOOKUP(D285,products!$A$1:$A$1001,products!$E$1:$E$1001,0)=0,"",_xlfn.XLOOKUP(D285,products!$A$1:$A$1001,products!$E$1:$E$1001,0))</f>
        <v>5.3699999999999992</v>
      </c>
      <c r="M285">
        <f t="shared" si="12"/>
        <v>5.3699999999999992</v>
      </c>
      <c r="N285" t="str">
        <f t="shared" si="13"/>
        <v>Robusta</v>
      </c>
      <c r="O285" t="str">
        <f t="shared" si="14"/>
        <v>Dark</v>
      </c>
      <c r="P285" t="str">
        <f>IF(_xlfn.XLOOKUP(C285,customers!$A$1:$A$1001,customers!$I$1:$I$1001,0)=0,"",_xlfn.XLOOKUP(C285,customers!$A$1:$A$1001,customers!$I$1:$I$1001,0))</f>
        <v>Yes</v>
      </c>
    </row>
    <row r="286" spans="1:16" x14ac:dyDescent="0.2">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IF(_xlfn.XLOOKUP(C286,customers!$A$1:$A$1001,customers!$G$1:$G$1001,0)=0,"",_xlfn.XLOOKUP(C286,customers!$A$1:$A$1001,customers!$G$1:$G$1001,0))</f>
        <v>United States</v>
      </c>
      <c r="I286" t="str">
        <f>IF(_xlfn.XLOOKUP(D286,products!$A$1:$A$1001,products!$B$1:$B$1001,0)=0,"",_xlfn.XLOOKUP(D286,products!$A$1:$A$1001,products!$B$1:$B$1001,0))</f>
        <v>Exc</v>
      </c>
      <c r="J286" t="str">
        <f>IF(_xlfn.XLOOKUP(D286,products!$A$1:$A$1001,products!$C$1:$C$1001,0)=0,"",_xlfn.XLOOKUP(D286,products!$A$1:$A$1001,products!$C$1:$C$1001,0))</f>
        <v>M</v>
      </c>
      <c r="K286" s="1">
        <f>IF(_xlfn.XLOOKUP(D286,products!$A$1:$A$1001,products!$D$1:$D$1001,0)=0,"",_xlfn.XLOOKUP(D286,products!$A$1:$A$1001,products!$D$1:$D$1001,0))</f>
        <v>2.5</v>
      </c>
      <c r="L286">
        <f>IF(_xlfn.XLOOKUP(D286,products!$A$1:$A$1001,products!$E$1:$E$1001,0)=0,"",_xlfn.XLOOKUP(D286,products!$A$1:$A$1001,products!$E$1:$E$1001,0))</f>
        <v>31.624999999999996</v>
      </c>
      <c r="M286">
        <f t="shared" si="12"/>
        <v>94.874999999999986</v>
      </c>
      <c r="N286" t="str">
        <f t="shared" si="13"/>
        <v>Excelsa</v>
      </c>
      <c r="O286" t="str">
        <f t="shared" si="14"/>
        <v>Medium</v>
      </c>
      <c r="P286" t="str">
        <f>IF(_xlfn.XLOOKUP(C286,customers!$A$1:$A$1001,customers!$I$1:$I$1001,0)=0,"",_xlfn.XLOOKUP(C286,customers!$A$1:$A$1001,customers!$I$1:$I$1001,0))</f>
        <v>No</v>
      </c>
    </row>
    <row r="287" spans="1:16" x14ac:dyDescent="0.2">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IF(_xlfn.XLOOKUP(C287,customers!$A$1:$A$1001,customers!$G$1:$G$1001,0)=0,"",_xlfn.XLOOKUP(C287,customers!$A$1:$A$1001,customers!$G$1:$G$1001,0))</f>
        <v>United States</v>
      </c>
      <c r="I287" t="str">
        <f>IF(_xlfn.XLOOKUP(D287,products!$A$1:$A$1001,products!$B$1:$B$1001,0)=0,"",_xlfn.XLOOKUP(D287,products!$A$1:$A$1001,products!$B$1:$B$1001,0))</f>
        <v>Lib</v>
      </c>
      <c r="J287" t="str">
        <f>IF(_xlfn.XLOOKUP(D287,products!$A$1:$A$1001,products!$C$1:$C$1001,0)=0,"",_xlfn.XLOOKUP(D287,products!$A$1:$A$1001,products!$C$1:$C$1001,0))</f>
        <v>L</v>
      </c>
      <c r="K287" s="1">
        <f>IF(_xlfn.XLOOKUP(D287,products!$A$1:$A$1001,products!$D$1:$D$1001,0)=0,"",_xlfn.XLOOKUP(D287,products!$A$1:$A$1001,products!$D$1:$D$1001,0))</f>
        <v>2.5</v>
      </c>
      <c r="L287">
        <f>IF(_xlfn.XLOOKUP(D287,products!$A$1:$A$1001,products!$E$1:$E$1001,0)=0,"",_xlfn.XLOOKUP(D287,products!$A$1:$A$1001,products!$E$1:$E$1001,0))</f>
        <v>36.454999999999998</v>
      </c>
      <c r="M287">
        <f t="shared" si="12"/>
        <v>36.454999999999998</v>
      </c>
      <c r="N287" t="str">
        <f t="shared" si="13"/>
        <v>Liberica</v>
      </c>
      <c r="O287" t="str">
        <f t="shared" si="14"/>
        <v>Light</v>
      </c>
      <c r="P287" t="str">
        <f>IF(_xlfn.XLOOKUP(C287,customers!$A$1:$A$1001,customers!$I$1:$I$1001,0)=0,"",_xlfn.XLOOKUP(C287,customers!$A$1:$A$1001,customers!$I$1:$I$1001,0))</f>
        <v>No</v>
      </c>
    </row>
    <row r="288" spans="1:16" x14ac:dyDescent="0.2">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IF(_xlfn.XLOOKUP(C288,customers!$A$1:$A$1001,customers!$G$1:$G$1001,0)=0,"",_xlfn.XLOOKUP(C288,customers!$A$1:$A$1001,customers!$G$1:$G$1001,0))</f>
        <v>United States</v>
      </c>
      <c r="I288" t="str">
        <f>IF(_xlfn.XLOOKUP(D288,products!$A$1:$A$1001,products!$B$1:$B$1001,0)=0,"",_xlfn.XLOOKUP(D288,products!$A$1:$A$1001,products!$B$1:$B$1001,0))</f>
        <v>Ara</v>
      </c>
      <c r="J288" t="str">
        <f>IF(_xlfn.XLOOKUP(D288,products!$A$1:$A$1001,products!$C$1:$C$1001,0)=0,"",_xlfn.XLOOKUP(D288,products!$A$1:$A$1001,products!$C$1:$C$1001,0))</f>
        <v>M</v>
      </c>
      <c r="K288" s="1">
        <f>IF(_xlfn.XLOOKUP(D288,products!$A$1:$A$1001,products!$D$1:$D$1001,0)=0,"",_xlfn.XLOOKUP(D288,products!$A$1:$A$1001,products!$D$1:$D$1001,0))</f>
        <v>0.2</v>
      </c>
      <c r="L288">
        <f>IF(_xlfn.XLOOKUP(D288,products!$A$1:$A$1001,products!$E$1:$E$1001,0)=0,"",_xlfn.XLOOKUP(D288,products!$A$1:$A$1001,products!$E$1:$E$1001,0))</f>
        <v>3.375</v>
      </c>
      <c r="M288">
        <f t="shared" si="12"/>
        <v>13.5</v>
      </c>
      <c r="N288" t="str">
        <f t="shared" si="13"/>
        <v>Arabica</v>
      </c>
      <c r="O288" t="str">
        <f t="shared" si="14"/>
        <v>Medium</v>
      </c>
      <c r="P288" t="str">
        <f>IF(_xlfn.XLOOKUP(C288,customers!$A$1:$A$1001,customers!$I$1:$I$1001,0)=0,"",_xlfn.XLOOKUP(C288,customers!$A$1:$A$1001,customers!$I$1:$I$1001,0))</f>
        <v>Yes</v>
      </c>
    </row>
    <row r="289" spans="1:16" x14ac:dyDescent="0.2">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IF(_xlfn.XLOOKUP(C289,customers!$A$1:$A$1001,customers!$G$1:$G$1001,0)=0,"",_xlfn.XLOOKUP(C289,customers!$A$1:$A$1001,customers!$G$1:$G$1001,0))</f>
        <v>United States</v>
      </c>
      <c r="I289" t="str">
        <f>IF(_xlfn.XLOOKUP(D289,products!$A$1:$A$1001,products!$B$1:$B$1001,0)=0,"",_xlfn.XLOOKUP(D289,products!$A$1:$A$1001,products!$B$1:$B$1001,0))</f>
        <v>Rob</v>
      </c>
      <c r="J289" t="str">
        <f>IF(_xlfn.XLOOKUP(D289,products!$A$1:$A$1001,products!$C$1:$C$1001,0)=0,"",_xlfn.XLOOKUP(D289,products!$A$1:$A$1001,products!$C$1:$C$1001,0))</f>
        <v>L</v>
      </c>
      <c r="K289" s="1">
        <f>IF(_xlfn.XLOOKUP(D289,products!$A$1:$A$1001,products!$D$1:$D$1001,0)=0,"",_xlfn.XLOOKUP(D289,products!$A$1:$A$1001,products!$D$1:$D$1001,0))</f>
        <v>0.2</v>
      </c>
      <c r="L289">
        <f>IF(_xlfn.XLOOKUP(D289,products!$A$1:$A$1001,products!$E$1:$E$1001,0)=0,"",_xlfn.XLOOKUP(D289,products!$A$1:$A$1001,products!$E$1:$E$1001,0))</f>
        <v>3.5849999999999995</v>
      </c>
      <c r="M289">
        <f t="shared" si="12"/>
        <v>14.339999999999998</v>
      </c>
      <c r="N289" t="str">
        <f t="shared" si="13"/>
        <v>Robusta</v>
      </c>
      <c r="O289" t="str">
        <f t="shared" si="14"/>
        <v>Light</v>
      </c>
      <c r="P289" t="str">
        <f>IF(_xlfn.XLOOKUP(C289,customers!$A$1:$A$1001,customers!$I$1:$I$1001,0)=0,"",_xlfn.XLOOKUP(C289,customers!$A$1:$A$1001,customers!$I$1:$I$1001,0))</f>
        <v>No</v>
      </c>
    </row>
    <row r="290" spans="1:16" x14ac:dyDescent="0.2">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IF(_xlfn.XLOOKUP(C290,customers!$A$1:$A$1001,customers!$G$1:$G$1001,0)=0,"",_xlfn.XLOOKUP(C290,customers!$A$1:$A$1001,customers!$G$1:$G$1001,0))</f>
        <v>Ireland</v>
      </c>
      <c r="I290" t="str">
        <f>IF(_xlfn.XLOOKUP(D290,products!$A$1:$A$1001,products!$B$1:$B$1001,0)=0,"",_xlfn.XLOOKUP(D290,products!$A$1:$A$1001,products!$B$1:$B$1001,0))</f>
        <v>Exc</v>
      </c>
      <c r="J290" t="str">
        <f>IF(_xlfn.XLOOKUP(D290,products!$A$1:$A$1001,products!$C$1:$C$1001,0)=0,"",_xlfn.XLOOKUP(D290,products!$A$1:$A$1001,products!$C$1:$C$1001,0))</f>
        <v>M</v>
      </c>
      <c r="K290" s="1">
        <f>IF(_xlfn.XLOOKUP(D290,products!$A$1:$A$1001,products!$D$1:$D$1001,0)=0,"",_xlfn.XLOOKUP(D290,products!$A$1:$A$1001,products!$D$1:$D$1001,0))</f>
        <v>0.5</v>
      </c>
      <c r="L290">
        <f>IF(_xlfn.XLOOKUP(D290,products!$A$1:$A$1001,products!$E$1:$E$1001,0)=0,"",_xlfn.XLOOKUP(D290,products!$A$1:$A$1001,products!$E$1:$E$1001,0))</f>
        <v>8.25</v>
      </c>
      <c r="M290">
        <f t="shared" si="12"/>
        <v>8.25</v>
      </c>
      <c r="N290" t="str">
        <f t="shared" si="13"/>
        <v>Excelsa</v>
      </c>
      <c r="O290" t="str">
        <f t="shared" si="14"/>
        <v>Medium</v>
      </c>
      <c r="P290" t="str">
        <f>IF(_xlfn.XLOOKUP(C290,customers!$A$1:$A$1001,customers!$I$1:$I$1001,0)=0,"",_xlfn.XLOOKUP(C290,customers!$A$1:$A$1001,customers!$I$1:$I$1001,0))</f>
        <v>Yes</v>
      </c>
    </row>
    <row r="291" spans="1:16" x14ac:dyDescent="0.2">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IF(_xlfn.XLOOKUP(C291,customers!$A$1:$A$1001,customers!$G$1:$G$1001,0)=0,"",_xlfn.XLOOKUP(C291,customers!$A$1:$A$1001,customers!$G$1:$G$1001,0))</f>
        <v>United States</v>
      </c>
      <c r="I291" t="str">
        <f>IF(_xlfn.XLOOKUP(D291,products!$A$1:$A$1001,products!$B$1:$B$1001,0)=0,"",_xlfn.XLOOKUP(D291,products!$A$1:$A$1001,products!$B$1:$B$1001,0))</f>
        <v>Rob</v>
      </c>
      <c r="J291" t="str">
        <f>IF(_xlfn.XLOOKUP(D291,products!$A$1:$A$1001,products!$C$1:$C$1001,0)=0,"",_xlfn.XLOOKUP(D291,products!$A$1:$A$1001,products!$C$1:$C$1001,0))</f>
        <v>D</v>
      </c>
      <c r="K291" s="1">
        <f>IF(_xlfn.XLOOKUP(D291,products!$A$1:$A$1001,products!$D$1:$D$1001,0)=0,"",_xlfn.XLOOKUP(D291,products!$A$1:$A$1001,products!$D$1:$D$1001,0))</f>
        <v>0.2</v>
      </c>
      <c r="L291">
        <f>IF(_xlfn.XLOOKUP(D291,products!$A$1:$A$1001,products!$E$1:$E$1001,0)=0,"",_xlfn.XLOOKUP(D291,products!$A$1:$A$1001,products!$E$1:$E$1001,0))</f>
        <v>2.6849999999999996</v>
      </c>
      <c r="M291">
        <f t="shared" si="12"/>
        <v>13.424999999999997</v>
      </c>
      <c r="N291" t="str">
        <f t="shared" si="13"/>
        <v>Robusta</v>
      </c>
      <c r="O291" t="str">
        <f t="shared" si="14"/>
        <v>Dark</v>
      </c>
      <c r="P291" t="str">
        <f>IF(_xlfn.XLOOKUP(C291,customers!$A$1:$A$1001,customers!$I$1:$I$1001,0)=0,"",_xlfn.XLOOKUP(C291,customers!$A$1:$A$1001,customers!$I$1:$I$1001,0))</f>
        <v>Yes</v>
      </c>
    </row>
    <row r="292" spans="1:16" x14ac:dyDescent="0.2">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IF(_xlfn.XLOOKUP(C292,customers!$A$1:$A$1001,customers!$G$1:$G$1001,0)=0,"",_xlfn.XLOOKUP(C292,customers!$A$1:$A$1001,customers!$G$1:$G$1001,0))</f>
        <v>United States</v>
      </c>
      <c r="I292" t="str">
        <f>IF(_xlfn.XLOOKUP(D292,products!$A$1:$A$1001,products!$B$1:$B$1001,0)=0,"",_xlfn.XLOOKUP(D292,products!$A$1:$A$1001,products!$B$1:$B$1001,0))</f>
        <v>Ara</v>
      </c>
      <c r="J292" t="str">
        <f>IF(_xlfn.XLOOKUP(D292,products!$A$1:$A$1001,products!$C$1:$C$1001,0)=0,"",_xlfn.XLOOKUP(D292,products!$A$1:$A$1001,products!$C$1:$C$1001,0))</f>
        <v>D</v>
      </c>
      <c r="K292" s="1">
        <f>IF(_xlfn.XLOOKUP(D292,products!$A$1:$A$1001,products!$D$1:$D$1001,0)=0,"",_xlfn.XLOOKUP(D292,products!$A$1:$A$1001,products!$D$1:$D$1001,0))</f>
        <v>1</v>
      </c>
      <c r="L292">
        <f>IF(_xlfn.XLOOKUP(D292,products!$A$1:$A$1001,products!$E$1:$E$1001,0)=0,"",_xlfn.XLOOKUP(D292,products!$A$1:$A$1001,products!$E$1:$E$1001,0))</f>
        <v>9.9499999999999993</v>
      </c>
      <c r="M292">
        <f t="shared" si="12"/>
        <v>49.75</v>
      </c>
      <c r="N292" t="str">
        <f t="shared" si="13"/>
        <v>Arabica</v>
      </c>
      <c r="O292" t="str">
        <f t="shared" si="14"/>
        <v>Dark</v>
      </c>
      <c r="P292" t="str">
        <f>IF(_xlfn.XLOOKUP(C292,customers!$A$1:$A$1001,customers!$I$1:$I$1001,0)=0,"",_xlfn.XLOOKUP(C292,customers!$A$1:$A$1001,customers!$I$1:$I$1001,0))</f>
        <v>No</v>
      </c>
    </row>
    <row r="293" spans="1:16" x14ac:dyDescent="0.2">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IF(_xlfn.XLOOKUP(C293,customers!$A$1:$A$1001,customers!$G$1:$G$1001,0)=0,"",_xlfn.XLOOKUP(C293,customers!$A$1:$A$1001,customers!$G$1:$G$1001,0))</f>
        <v>Ireland</v>
      </c>
      <c r="I293" t="str">
        <f>IF(_xlfn.XLOOKUP(D293,products!$A$1:$A$1001,products!$B$1:$B$1001,0)=0,"",_xlfn.XLOOKUP(D293,products!$A$1:$A$1001,products!$B$1:$B$1001,0))</f>
        <v>Exc</v>
      </c>
      <c r="J293" t="str">
        <f>IF(_xlfn.XLOOKUP(D293,products!$A$1:$A$1001,products!$C$1:$C$1001,0)=0,"",_xlfn.XLOOKUP(D293,products!$A$1:$A$1001,products!$C$1:$C$1001,0))</f>
        <v>M</v>
      </c>
      <c r="K293" s="1">
        <f>IF(_xlfn.XLOOKUP(D293,products!$A$1:$A$1001,products!$D$1:$D$1001,0)=0,"",_xlfn.XLOOKUP(D293,products!$A$1:$A$1001,products!$D$1:$D$1001,0))</f>
        <v>0.5</v>
      </c>
      <c r="L293">
        <f>IF(_xlfn.XLOOKUP(D293,products!$A$1:$A$1001,products!$E$1:$E$1001,0)=0,"",_xlfn.XLOOKUP(D293,products!$A$1:$A$1001,products!$E$1:$E$1001,0))</f>
        <v>8.25</v>
      </c>
      <c r="M293">
        <f t="shared" si="12"/>
        <v>16.5</v>
      </c>
      <c r="N293" t="str">
        <f t="shared" si="13"/>
        <v>Excelsa</v>
      </c>
      <c r="O293" t="str">
        <f t="shared" si="14"/>
        <v>Medium</v>
      </c>
      <c r="P293" t="str">
        <f>IF(_xlfn.XLOOKUP(C293,customers!$A$1:$A$1001,customers!$I$1:$I$1001,0)=0,"",_xlfn.XLOOKUP(C293,customers!$A$1:$A$1001,customers!$I$1:$I$1001,0))</f>
        <v>No</v>
      </c>
    </row>
    <row r="294" spans="1:16" x14ac:dyDescent="0.2">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IF(_xlfn.XLOOKUP(C294,customers!$A$1:$A$1001,customers!$G$1:$G$1001,0)=0,"",_xlfn.XLOOKUP(C294,customers!$A$1:$A$1001,customers!$G$1:$G$1001,0))</f>
        <v>United States</v>
      </c>
      <c r="I294" t="str">
        <f>IF(_xlfn.XLOOKUP(D294,products!$A$1:$A$1001,products!$B$1:$B$1001,0)=0,"",_xlfn.XLOOKUP(D294,products!$A$1:$A$1001,products!$B$1:$B$1001,0))</f>
        <v>Ara</v>
      </c>
      <c r="J294" t="str">
        <f>IF(_xlfn.XLOOKUP(D294,products!$A$1:$A$1001,products!$C$1:$C$1001,0)=0,"",_xlfn.XLOOKUP(D294,products!$A$1:$A$1001,products!$C$1:$C$1001,0))</f>
        <v>D</v>
      </c>
      <c r="K294" s="1">
        <f>IF(_xlfn.XLOOKUP(D294,products!$A$1:$A$1001,products!$D$1:$D$1001,0)=0,"",_xlfn.XLOOKUP(D294,products!$A$1:$A$1001,products!$D$1:$D$1001,0))</f>
        <v>0.5</v>
      </c>
      <c r="L294">
        <f>IF(_xlfn.XLOOKUP(D294,products!$A$1:$A$1001,products!$E$1:$E$1001,0)=0,"",_xlfn.XLOOKUP(D294,products!$A$1:$A$1001,products!$E$1:$E$1001,0))</f>
        <v>5.97</v>
      </c>
      <c r="M294">
        <f t="shared" si="12"/>
        <v>17.91</v>
      </c>
      <c r="N294" t="str">
        <f t="shared" si="13"/>
        <v>Arabica</v>
      </c>
      <c r="O294" t="str">
        <f t="shared" si="14"/>
        <v>Dark</v>
      </c>
      <c r="P294" t="str">
        <f>IF(_xlfn.XLOOKUP(C294,customers!$A$1:$A$1001,customers!$I$1:$I$1001,0)=0,"",_xlfn.XLOOKUP(C294,customers!$A$1:$A$1001,customers!$I$1:$I$1001,0))</f>
        <v>No</v>
      </c>
    </row>
    <row r="295" spans="1:16" x14ac:dyDescent="0.2">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IF(_xlfn.XLOOKUP(C295,customers!$A$1:$A$1001,customers!$G$1:$G$1001,0)=0,"",_xlfn.XLOOKUP(C295,customers!$A$1:$A$1001,customers!$G$1:$G$1001,0))</f>
        <v>United States</v>
      </c>
      <c r="I295" t="str">
        <f>IF(_xlfn.XLOOKUP(D295,products!$A$1:$A$1001,products!$B$1:$B$1001,0)=0,"",_xlfn.XLOOKUP(D295,products!$A$1:$A$1001,products!$B$1:$B$1001,0))</f>
        <v>Ara</v>
      </c>
      <c r="J295" t="str">
        <f>IF(_xlfn.XLOOKUP(D295,products!$A$1:$A$1001,products!$C$1:$C$1001,0)=0,"",_xlfn.XLOOKUP(D295,products!$A$1:$A$1001,products!$C$1:$C$1001,0))</f>
        <v>D</v>
      </c>
      <c r="K295" s="1">
        <f>IF(_xlfn.XLOOKUP(D295,products!$A$1:$A$1001,products!$D$1:$D$1001,0)=0,"",_xlfn.XLOOKUP(D295,products!$A$1:$A$1001,products!$D$1:$D$1001,0))</f>
        <v>0.5</v>
      </c>
      <c r="L295">
        <f>IF(_xlfn.XLOOKUP(D295,products!$A$1:$A$1001,products!$E$1:$E$1001,0)=0,"",_xlfn.XLOOKUP(D295,products!$A$1:$A$1001,products!$E$1:$E$1001,0))</f>
        <v>5.97</v>
      </c>
      <c r="M295">
        <f t="shared" si="12"/>
        <v>29.849999999999998</v>
      </c>
      <c r="N295" t="str">
        <f t="shared" si="13"/>
        <v>Arabica</v>
      </c>
      <c r="O295" t="str">
        <f t="shared" si="14"/>
        <v>Dark</v>
      </c>
      <c r="P295" t="str">
        <f>IF(_xlfn.XLOOKUP(C295,customers!$A$1:$A$1001,customers!$I$1:$I$1001,0)=0,"",_xlfn.XLOOKUP(C295,customers!$A$1:$A$1001,customers!$I$1:$I$1001,0))</f>
        <v>No</v>
      </c>
    </row>
    <row r="296" spans="1:16" x14ac:dyDescent="0.2">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IF(_xlfn.XLOOKUP(C296,customers!$A$1:$A$1001,customers!$G$1:$G$1001,0)=0,"",_xlfn.XLOOKUP(C296,customers!$A$1:$A$1001,customers!$G$1:$G$1001,0))</f>
        <v>United States</v>
      </c>
      <c r="I296" t="str">
        <f>IF(_xlfn.XLOOKUP(D296,products!$A$1:$A$1001,products!$B$1:$B$1001,0)=0,"",_xlfn.XLOOKUP(D296,products!$A$1:$A$1001,products!$B$1:$B$1001,0))</f>
        <v>Exc</v>
      </c>
      <c r="J296" t="str">
        <f>IF(_xlfn.XLOOKUP(D296,products!$A$1:$A$1001,products!$C$1:$C$1001,0)=0,"",_xlfn.XLOOKUP(D296,products!$A$1:$A$1001,products!$C$1:$C$1001,0))</f>
        <v>L</v>
      </c>
      <c r="K296" s="1">
        <f>IF(_xlfn.XLOOKUP(D296,products!$A$1:$A$1001,products!$D$1:$D$1001,0)=0,"",_xlfn.XLOOKUP(D296,products!$A$1:$A$1001,products!$D$1:$D$1001,0))</f>
        <v>1</v>
      </c>
      <c r="L296">
        <f>IF(_xlfn.XLOOKUP(D296,products!$A$1:$A$1001,products!$E$1:$E$1001,0)=0,"",_xlfn.XLOOKUP(D296,products!$A$1:$A$1001,products!$E$1:$E$1001,0))</f>
        <v>14.85</v>
      </c>
      <c r="M296">
        <f t="shared" si="12"/>
        <v>44.55</v>
      </c>
      <c r="N296" t="str">
        <f t="shared" si="13"/>
        <v>Excelsa</v>
      </c>
      <c r="O296" t="str">
        <f t="shared" si="14"/>
        <v>Light</v>
      </c>
      <c r="P296" t="str">
        <f>IF(_xlfn.XLOOKUP(C296,customers!$A$1:$A$1001,customers!$I$1:$I$1001,0)=0,"",_xlfn.XLOOKUP(C296,customers!$A$1:$A$1001,customers!$I$1:$I$1001,0))</f>
        <v>No</v>
      </c>
    </row>
    <row r="297" spans="1:16" x14ac:dyDescent="0.2">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IF(_xlfn.XLOOKUP(C297,customers!$A$1:$A$1001,customers!$G$1:$G$1001,0)=0,"",_xlfn.XLOOKUP(C297,customers!$A$1:$A$1001,customers!$G$1:$G$1001,0))</f>
        <v>United States</v>
      </c>
      <c r="I297" t="str">
        <f>IF(_xlfn.XLOOKUP(D297,products!$A$1:$A$1001,products!$B$1:$B$1001,0)=0,"",_xlfn.XLOOKUP(D297,products!$A$1:$A$1001,products!$B$1:$B$1001,0))</f>
        <v>Exc</v>
      </c>
      <c r="J297" t="str">
        <f>IF(_xlfn.XLOOKUP(D297,products!$A$1:$A$1001,products!$C$1:$C$1001,0)=0,"",_xlfn.XLOOKUP(D297,products!$A$1:$A$1001,products!$C$1:$C$1001,0))</f>
        <v>M</v>
      </c>
      <c r="K297" s="1">
        <f>IF(_xlfn.XLOOKUP(D297,products!$A$1:$A$1001,products!$D$1:$D$1001,0)=0,"",_xlfn.XLOOKUP(D297,products!$A$1:$A$1001,products!$D$1:$D$1001,0))</f>
        <v>1</v>
      </c>
      <c r="L297">
        <f>IF(_xlfn.XLOOKUP(D297,products!$A$1:$A$1001,products!$E$1:$E$1001,0)=0,"",_xlfn.XLOOKUP(D297,products!$A$1:$A$1001,products!$E$1:$E$1001,0))</f>
        <v>13.75</v>
      </c>
      <c r="M297">
        <f t="shared" si="12"/>
        <v>27.5</v>
      </c>
      <c r="N297" t="str">
        <f t="shared" si="13"/>
        <v>Excelsa</v>
      </c>
      <c r="O297" t="str">
        <f t="shared" si="14"/>
        <v>Medium</v>
      </c>
      <c r="P297" t="str">
        <f>IF(_xlfn.XLOOKUP(C297,customers!$A$1:$A$1001,customers!$I$1:$I$1001,0)=0,"",_xlfn.XLOOKUP(C297,customers!$A$1:$A$1001,customers!$I$1:$I$1001,0))</f>
        <v>No</v>
      </c>
    </row>
    <row r="298" spans="1:16" x14ac:dyDescent="0.2">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IF(_xlfn.XLOOKUP(C298,customers!$A$1:$A$1001,customers!$G$1:$G$1001,0)=0,"",_xlfn.XLOOKUP(C298,customers!$A$1:$A$1001,customers!$G$1:$G$1001,0))</f>
        <v>United States</v>
      </c>
      <c r="I298" t="str">
        <f>IF(_xlfn.XLOOKUP(D298,products!$A$1:$A$1001,products!$B$1:$B$1001,0)=0,"",_xlfn.XLOOKUP(D298,products!$A$1:$A$1001,products!$B$1:$B$1001,0))</f>
        <v>Rob</v>
      </c>
      <c r="J298" t="str">
        <f>IF(_xlfn.XLOOKUP(D298,products!$A$1:$A$1001,products!$C$1:$C$1001,0)=0,"",_xlfn.XLOOKUP(D298,products!$A$1:$A$1001,products!$C$1:$C$1001,0))</f>
        <v>M</v>
      </c>
      <c r="K298" s="1">
        <f>IF(_xlfn.XLOOKUP(D298,products!$A$1:$A$1001,products!$D$1:$D$1001,0)=0,"",_xlfn.XLOOKUP(D298,products!$A$1:$A$1001,products!$D$1:$D$1001,0))</f>
        <v>0.5</v>
      </c>
      <c r="L298">
        <f>IF(_xlfn.XLOOKUP(D298,products!$A$1:$A$1001,products!$E$1:$E$1001,0)=0,"",_xlfn.XLOOKUP(D298,products!$A$1:$A$1001,products!$E$1:$E$1001,0))</f>
        <v>5.97</v>
      </c>
      <c r="M298">
        <f t="shared" si="12"/>
        <v>35.82</v>
      </c>
      <c r="N298" t="str">
        <f t="shared" si="13"/>
        <v>Robusta</v>
      </c>
      <c r="O298" t="str">
        <f t="shared" si="14"/>
        <v>Medium</v>
      </c>
      <c r="P298" t="str">
        <f>IF(_xlfn.XLOOKUP(C298,customers!$A$1:$A$1001,customers!$I$1:$I$1001,0)=0,"",_xlfn.XLOOKUP(C298,customers!$A$1:$A$1001,customers!$I$1:$I$1001,0))</f>
        <v>Yes</v>
      </c>
    </row>
    <row r="299" spans="1:16" x14ac:dyDescent="0.2">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IF(_xlfn.XLOOKUP(C299,customers!$A$1:$A$1001,customers!$G$1:$G$1001,0)=0,"",_xlfn.XLOOKUP(C299,customers!$A$1:$A$1001,customers!$G$1:$G$1001,0))</f>
        <v>United States</v>
      </c>
      <c r="I299" t="str">
        <f>IF(_xlfn.XLOOKUP(D299,products!$A$1:$A$1001,products!$B$1:$B$1001,0)=0,"",_xlfn.XLOOKUP(D299,products!$A$1:$A$1001,products!$B$1:$B$1001,0))</f>
        <v>Rob</v>
      </c>
      <c r="J299" t="str">
        <f>IF(_xlfn.XLOOKUP(D299,products!$A$1:$A$1001,products!$C$1:$C$1001,0)=0,"",_xlfn.XLOOKUP(D299,products!$A$1:$A$1001,products!$C$1:$C$1001,0))</f>
        <v>D</v>
      </c>
      <c r="K299" s="1">
        <f>IF(_xlfn.XLOOKUP(D299,products!$A$1:$A$1001,products!$D$1:$D$1001,0)=0,"",_xlfn.XLOOKUP(D299,products!$A$1:$A$1001,products!$D$1:$D$1001,0))</f>
        <v>0.5</v>
      </c>
      <c r="L299">
        <f>IF(_xlfn.XLOOKUP(D299,products!$A$1:$A$1001,products!$E$1:$E$1001,0)=0,"",_xlfn.XLOOKUP(D299,products!$A$1:$A$1001,products!$E$1:$E$1001,0))</f>
        <v>5.3699999999999992</v>
      </c>
      <c r="M299">
        <f t="shared" si="12"/>
        <v>16.11</v>
      </c>
      <c r="N299" t="str">
        <f t="shared" si="13"/>
        <v>Robusta</v>
      </c>
      <c r="O299" t="str">
        <f t="shared" si="14"/>
        <v>Dark</v>
      </c>
      <c r="P299" t="str">
        <f>IF(_xlfn.XLOOKUP(C299,customers!$A$1:$A$1001,customers!$I$1:$I$1001,0)=0,"",_xlfn.XLOOKUP(C299,customers!$A$1:$A$1001,customers!$I$1:$I$1001,0))</f>
        <v>Yes</v>
      </c>
    </row>
    <row r="300" spans="1:16" x14ac:dyDescent="0.2">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IF(_xlfn.XLOOKUP(C300,customers!$A$1:$A$1001,customers!$G$1:$G$1001,0)=0,"",_xlfn.XLOOKUP(C300,customers!$A$1:$A$1001,customers!$G$1:$G$1001,0))</f>
        <v>United States</v>
      </c>
      <c r="I300" t="str">
        <f>IF(_xlfn.XLOOKUP(D300,products!$A$1:$A$1001,products!$B$1:$B$1001,0)=0,"",_xlfn.XLOOKUP(D300,products!$A$1:$A$1001,products!$B$1:$B$1001,0))</f>
        <v>Exc</v>
      </c>
      <c r="J300" t="str">
        <f>IF(_xlfn.XLOOKUP(D300,products!$A$1:$A$1001,products!$C$1:$C$1001,0)=0,"",_xlfn.XLOOKUP(D300,products!$A$1:$A$1001,products!$C$1:$C$1001,0))</f>
        <v>L</v>
      </c>
      <c r="K300" s="1">
        <f>IF(_xlfn.XLOOKUP(D300,products!$A$1:$A$1001,products!$D$1:$D$1001,0)=0,"",_xlfn.XLOOKUP(D300,products!$A$1:$A$1001,products!$D$1:$D$1001,0))</f>
        <v>0.2</v>
      </c>
      <c r="L300">
        <f>IF(_xlfn.XLOOKUP(D300,products!$A$1:$A$1001,products!$E$1:$E$1001,0)=0,"",_xlfn.XLOOKUP(D300,products!$A$1:$A$1001,products!$E$1:$E$1001,0))</f>
        <v>4.4550000000000001</v>
      </c>
      <c r="M300">
        <f t="shared" si="12"/>
        <v>26.73</v>
      </c>
      <c r="N300" t="str">
        <f t="shared" si="13"/>
        <v>Excelsa</v>
      </c>
      <c r="O300" t="str">
        <f t="shared" si="14"/>
        <v>Light</v>
      </c>
      <c r="P300" t="str">
        <f>IF(_xlfn.XLOOKUP(C300,customers!$A$1:$A$1001,customers!$I$1:$I$1001,0)=0,"",_xlfn.XLOOKUP(C300,customers!$A$1:$A$1001,customers!$I$1:$I$1001,0))</f>
        <v>Yes</v>
      </c>
    </row>
    <row r="301" spans="1:16" x14ac:dyDescent="0.2">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IF(_xlfn.XLOOKUP(C301,customers!$A$1:$A$1001,customers!$G$1:$G$1001,0)=0,"",_xlfn.XLOOKUP(C301,customers!$A$1:$A$1001,customers!$G$1:$G$1001,0))</f>
        <v>United States</v>
      </c>
      <c r="I301" t="str">
        <f>IF(_xlfn.XLOOKUP(D301,products!$A$1:$A$1001,products!$B$1:$B$1001,0)=0,"",_xlfn.XLOOKUP(D301,products!$A$1:$A$1001,products!$B$1:$B$1001,0))</f>
        <v>Exc</v>
      </c>
      <c r="J301" t="str">
        <f>IF(_xlfn.XLOOKUP(D301,products!$A$1:$A$1001,products!$C$1:$C$1001,0)=0,"",_xlfn.XLOOKUP(D301,products!$A$1:$A$1001,products!$C$1:$C$1001,0))</f>
        <v>L</v>
      </c>
      <c r="K301" s="1">
        <f>IF(_xlfn.XLOOKUP(D301,products!$A$1:$A$1001,products!$D$1:$D$1001,0)=0,"",_xlfn.XLOOKUP(D301,products!$A$1:$A$1001,products!$D$1:$D$1001,0))</f>
        <v>2.5</v>
      </c>
      <c r="L301">
        <f>IF(_xlfn.XLOOKUP(D301,products!$A$1:$A$1001,products!$E$1:$E$1001,0)=0,"",_xlfn.XLOOKUP(D301,products!$A$1:$A$1001,products!$E$1:$E$1001,0))</f>
        <v>34.154999999999994</v>
      </c>
      <c r="M301">
        <f t="shared" si="12"/>
        <v>204.92999999999995</v>
      </c>
      <c r="N301" t="str">
        <f t="shared" si="13"/>
        <v>Excelsa</v>
      </c>
      <c r="O301" t="str">
        <f t="shared" si="14"/>
        <v>Light</v>
      </c>
      <c r="P301" t="str">
        <f>IF(_xlfn.XLOOKUP(C301,customers!$A$1:$A$1001,customers!$I$1:$I$1001,0)=0,"",_xlfn.XLOOKUP(C301,customers!$A$1:$A$1001,customers!$I$1:$I$1001,0))</f>
        <v>Yes</v>
      </c>
    </row>
    <row r="302" spans="1:16" x14ac:dyDescent="0.2">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IF(_xlfn.XLOOKUP(C302,customers!$A$1:$A$1001,customers!$G$1:$G$1001,0)=0,"",_xlfn.XLOOKUP(C302,customers!$A$1:$A$1001,customers!$G$1:$G$1001,0))</f>
        <v>United States</v>
      </c>
      <c r="I302" t="str">
        <f>IF(_xlfn.XLOOKUP(D302,products!$A$1:$A$1001,products!$B$1:$B$1001,0)=0,"",_xlfn.XLOOKUP(D302,products!$A$1:$A$1001,products!$B$1:$B$1001,0))</f>
        <v>Ara</v>
      </c>
      <c r="J302" t="str">
        <f>IF(_xlfn.XLOOKUP(D302,products!$A$1:$A$1001,products!$C$1:$C$1001,0)=0,"",_xlfn.XLOOKUP(D302,products!$A$1:$A$1001,products!$C$1:$C$1001,0))</f>
        <v>L</v>
      </c>
      <c r="K302" s="1">
        <f>IF(_xlfn.XLOOKUP(D302,products!$A$1:$A$1001,products!$D$1:$D$1001,0)=0,"",_xlfn.XLOOKUP(D302,products!$A$1:$A$1001,products!$D$1:$D$1001,0))</f>
        <v>1</v>
      </c>
      <c r="L302">
        <f>IF(_xlfn.XLOOKUP(D302,products!$A$1:$A$1001,products!$E$1:$E$1001,0)=0,"",_xlfn.XLOOKUP(D302,products!$A$1:$A$1001,products!$E$1:$E$1001,0))</f>
        <v>12.95</v>
      </c>
      <c r="M302">
        <f t="shared" si="12"/>
        <v>38.849999999999994</v>
      </c>
      <c r="N302" t="str">
        <f t="shared" si="13"/>
        <v>Arabica</v>
      </c>
      <c r="O302" t="str">
        <f t="shared" si="14"/>
        <v>Light</v>
      </c>
      <c r="P302" t="str">
        <f>IF(_xlfn.XLOOKUP(C302,customers!$A$1:$A$1001,customers!$I$1:$I$1001,0)=0,"",_xlfn.XLOOKUP(C302,customers!$A$1:$A$1001,customers!$I$1:$I$1001,0))</f>
        <v>Yes</v>
      </c>
    </row>
    <row r="303" spans="1:16" x14ac:dyDescent="0.2">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IF(_xlfn.XLOOKUP(C303,customers!$A$1:$A$1001,customers!$G$1:$G$1001,0)=0,"",_xlfn.XLOOKUP(C303,customers!$A$1:$A$1001,customers!$G$1:$G$1001,0))</f>
        <v>United States</v>
      </c>
      <c r="I303" t="str">
        <f>IF(_xlfn.XLOOKUP(D303,products!$A$1:$A$1001,products!$B$1:$B$1001,0)=0,"",_xlfn.XLOOKUP(D303,products!$A$1:$A$1001,products!$B$1:$B$1001,0))</f>
        <v>Lib</v>
      </c>
      <c r="J303" t="str">
        <f>IF(_xlfn.XLOOKUP(D303,products!$A$1:$A$1001,products!$C$1:$C$1001,0)=0,"",_xlfn.XLOOKUP(D303,products!$A$1:$A$1001,products!$C$1:$C$1001,0))</f>
        <v>D</v>
      </c>
      <c r="K303" s="1">
        <f>IF(_xlfn.XLOOKUP(D303,products!$A$1:$A$1001,products!$D$1:$D$1001,0)=0,"",_xlfn.XLOOKUP(D303,products!$A$1:$A$1001,products!$D$1:$D$1001,0))</f>
        <v>0.2</v>
      </c>
      <c r="L303">
        <f>IF(_xlfn.XLOOKUP(D303,products!$A$1:$A$1001,products!$E$1:$E$1001,0)=0,"",_xlfn.XLOOKUP(D303,products!$A$1:$A$1001,products!$E$1:$E$1001,0))</f>
        <v>3.8849999999999998</v>
      </c>
      <c r="M303">
        <f t="shared" si="12"/>
        <v>15.54</v>
      </c>
      <c r="N303" t="str">
        <f t="shared" si="13"/>
        <v>Liberica</v>
      </c>
      <c r="O303" t="str">
        <f t="shared" si="14"/>
        <v>Dark</v>
      </c>
      <c r="P303" t="str">
        <f>IF(_xlfn.XLOOKUP(C303,customers!$A$1:$A$1001,customers!$I$1:$I$1001,0)=0,"",_xlfn.XLOOKUP(C303,customers!$A$1:$A$1001,customers!$I$1:$I$1001,0))</f>
        <v>Yes</v>
      </c>
    </row>
    <row r="304" spans="1:16" x14ac:dyDescent="0.2">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IF(_xlfn.XLOOKUP(C304,customers!$A$1:$A$1001,customers!$G$1:$G$1001,0)=0,"",_xlfn.XLOOKUP(C304,customers!$A$1:$A$1001,customers!$G$1:$G$1001,0))</f>
        <v>United States</v>
      </c>
      <c r="I304" t="str">
        <f>IF(_xlfn.XLOOKUP(D304,products!$A$1:$A$1001,products!$B$1:$B$1001,0)=0,"",_xlfn.XLOOKUP(D304,products!$A$1:$A$1001,products!$B$1:$B$1001,0))</f>
        <v>Ara</v>
      </c>
      <c r="J304" t="str">
        <f>IF(_xlfn.XLOOKUP(D304,products!$A$1:$A$1001,products!$C$1:$C$1001,0)=0,"",_xlfn.XLOOKUP(D304,products!$A$1:$A$1001,products!$C$1:$C$1001,0))</f>
        <v>M</v>
      </c>
      <c r="K304" s="1">
        <f>IF(_xlfn.XLOOKUP(D304,products!$A$1:$A$1001,products!$D$1:$D$1001,0)=0,"",_xlfn.XLOOKUP(D304,products!$A$1:$A$1001,products!$D$1:$D$1001,0))</f>
        <v>0.5</v>
      </c>
      <c r="L304">
        <f>IF(_xlfn.XLOOKUP(D304,products!$A$1:$A$1001,products!$E$1:$E$1001,0)=0,"",_xlfn.XLOOKUP(D304,products!$A$1:$A$1001,products!$E$1:$E$1001,0))</f>
        <v>6.75</v>
      </c>
      <c r="M304">
        <f t="shared" si="12"/>
        <v>6.75</v>
      </c>
      <c r="N304" t="str">
        <f t="shared" si="13"/>
        <v>Arabica</v>
      </c>
      <c r="O304" t="str">
        <f t="shared" si="14"/>
        <v>Medium</v>
      </c>
      <c r="P304" t="str">
        <f>IF(_xlfn.XLOOKUP(C304,customers!$A$1:$A$1001,customers!$I$1:$I$1001,0)=0,"",_xlfn.XLOOKUP(C304,customers!$A$1:$A$1001,customers!$I$1:$I$1001,0))</f>
        <v>No</v>
      </c>
    </row>
    <row r="305" spans="1:16" x14ac:dyDescent="0.2">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IF(_xlfn.XLOOKUP(C305,customers!$A$1:$A$1001,customers!$G$1:$G$1001,0)=0,"",_xlfn.XLOOKUP(C305,customers!$A$1:$A$1001,customers!$G$1:$G$1001,0))</f>
        <v>United States</v>
      </c>
      <c r="I305" t="str">
        <f>IF(_xlfn.XLOOKUP(D305,products!$A$1:$A$1001,products!$B$1:$B$1001,0)=0,"",_xlfn.XLOOKUP(D305,products!$A$1:$A$1001,products!$B$1:$B$1001,0))</f>
        <v>Exc</v>
      </c>
      <c r="J305" t="str">
        <f>IF(_xlfn.XLOOKUP(D305,products!$A$1:$A$1001,products!$C$1:$C$1001,0)=0,"",_xlfn.XLOOKUP(D305,products!$A$1:$A$1001,products!$C$1:$C$1001,0))</f>
        <v>D</v>
      </c>
      <c r="K305" s="1">
        <f>IF(_xlfn.XLOOKUP(D305,products!$A$1:$A$1001,products!$D$1:$D$1001,0)=0,"",_xlfn.XLOOKUP(D305,products!$A$1:$A$1001,products!$D$1:$D$1001,0))</f>
        <v>2.5</v>
      </c>
      <c r="L305">
        <f>IF(_xlfn.XLOOKUP(D305,products!$A$1:$A$1001,products!$E$1:$E$1001,0)=0,"",_xlfn.XLOOKUP(D305,products!$A$1:$A$1001,products!$E$1:$E$1001,0))</f>
        <v>27.945</v>
      </c>
      <c r="M305">
        <f t="shared" si="12"/>
        <v>111.78</v>
      </c>
      <c r="N305" t="str">
        <f t="shared" si="13"/>
        <v>Excelsa</v>
      </c>
      <c r="O305" t="str">
        <f t="shared" si="14"/>
        <v>Dark</v>
      </c>
      <c r="P305" t="str">
        <f>IF(_xlfn.XLOOKUP(C305,customers!$A$1:$A$1001,customers!$I$1:$I$1001,0)=0,"",_xlfn.XLOOKUP(C305,customers!$A$1:$A$1001,customers!$I$1:$I$1001,0))</f>
        <v>Yes</v>
      </c>
    </row>
    <row r="306" spans="1:16" x14ac:dyDescent="0.2">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IF(_xlfn.XLOOKUP(C306,customers!$A$1:$A$1001,customers!$G$1:$G$1001,0)=0,"",_xlfn.XLOOKUP(C306,customers!$A$1:$A$1001,customers!$G$1:$G$1001,0))</f>
        <v>United States</v>
      </c>
      <c r="I306" t="str">
        <f>IF(_xlfn.XLOOKUP(D306,products!$A$1:$A$1001,products!$B$1:$B$1001,0)=0,"",_xlfn.XLOOKUP(D306,products!$A$1:$A$1001,products!$B$1:$B$1001,0))</f>
        <v>Ara</v>
      </c>
      <c r="J306" t="str">
        <f>IF(_xlfn.XLOOKUP(D306,products!$A$1:$A$1001,products!$C$1:$C$1001,0)=0,"",_xlfn.XLOOKUP(D306,products!$A$1:$A$1001,products!$C$1:$C$1001,0))</f>
        <v>L</v>
      </c>
      <c r="K306" s="1">
        <f>IF(_xlfn.XLOOKUP(D306,products!$A$1:$A$1001,products!$D$1:$D$1001,0)=0,"",_xlfn.XLOOKUP(D306,products!$A$1:$A$1001,products!$D$1:$D$1001,0))</f>
        <v>0.2</v>
      </c>
      <c r="L306">
        <f>IF(_xlfn.XLOOKUP(D306,products!$A$1:$A$1001,products!$E$1:$E$1001,0)=0,"",_xlfn.XLOOKUP(D306,products!$A$1:$A$1001,products!$E$1:$E$1001,0))</f>
        <v>3.8849999999999998</v>
      </c>
      <c r="M306">
        <f t="shared" si="12"/>
        <v>3.8849999999999998</v>
      </c>
      <c r="N306" t="str">
        <f t="shared" si="13"/>
        <v>Arabica</v>
      </c>
      <c r="O306" t="str">
        <f t="shared" si="14"/>
        <v>Light</v>
      </c>
      <c r="P306" t="str">
        <f>IF(_xlfn.XLOOKUP(C306,customers!$A$1:$A$1001,customers!$I$1:$I$1001,0)=0,"",_xlfn.XLOOKUP(C306,customers!$A$1:$A$1001,customers!$I$1:$I$1001,0))</f>
        <v>Yes</v>
      </c>
    </row>
    <row r="307" spans="1:16" x14ac:dyDescent="0.2">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IF(_xlfn.XLOOKUP(C307,customers!$A$1:$A$1001,customers!$G$1:$G$1001,0)=0,"",_xlfn.XLOOKUP(C307,customers!$A$1:$A$1001,customers!$G$1:$G$1001,0))</f>
        <v>United Kingdom</v>
      </c>
      <c r="I307" t="str">
        <f>IF(_xlfn.XLOOKUP(D307,products!$A$1:$A$1001,products!$B$1:$B$1001,0)=0,"",_xlfn.XLOOKUP(D307,products!$A$1:$A$1001,products!$B$1:$B$1001,0))</f>
        <v>Lib</v>
      </c>
      <c r="J307" t="str">
        <f>IF(_xlfn.XLOOKUP(D307,products!$A$1:$A$1001,products!$C$1:$C$1001,0)=0,"",_xlfn.XLOOKUP(D307,products!$A$1:$A$1001,products!$C$1:$C$1001,0))</f>
        <v>M</v>
      </c>
      <c r="K307" s="1">
        <f>IF(_xlfn.XLOOKUP(D307,products!$A$1:$A$1001,products!$D$1:$D$1001,0)=0,"",_xlfn.XLOOKUP(D307,products!$A$1:$A$1001,products!$D$1:$D$1001,0))</f>
        <v>0.2</v>
      </c>
      <c r="L307">
        <f>IF(_xlfn.XLOOKUP(D307,products!$A$1:$A$1001,products!$E$1:$E$1001,0)=0,"",_xlfn.XLOOKUP(D307,products!$A$1:$A$1001,products!$E$1:$E$1001,0))</f>
        <v>4.3650000000000002</v>
      </c>
      <c r="M307">
        <f t="shared" si="12"/>
        <v>21.825000000000003</v>
      </c>
      <c r="N307" t="str">
        <f t="shared" si="13"/>
        <v>Liberica</v>
      </c>
      <c r="O307" t="str">
        <f t="shared" si="14"/>
        <v>Medium</v>
      </c>
      <c r="P307" t="str">
        <f>IF(_xlfn.XLOOKUP(C307,customers!$A$1:$A$1001,customers!$I$1:$I$1001,0)=0,"",_xlfn.XLOOKUP(C307,customers!$A$1:$A$1001,customers!$I$1:$I$1001,0))</f>
        <v>No</v>
      </c>
    </row>
    <row r="308" spans="1:16" x14ac:dyDescent="0.2">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IF(_xlfn.XLOOKUP(C308,customers!$A$1:$A$1001,customers!$G$1:$G$1001,0)=0,"",_xlfn.XLOOKUP(C308,customers!$A$1:$A$1001,customers!$G$1:$G$1001,0))</f>
        <v>United States</v>
      </c>
      <c r="I308" t="str">
        <f>IF(_xlfn.XLOOKUP(D308,products!$A$1:$A$1001,products!$B$1:$B$1001,0)=0,"",_xlfn.XLOOKUP(D308,products!$A$1:$A$1001,products!$B$1:$B$1001,0))</f>
        <v>Rob</v>
      </c>
      <c r="J308" t="str">
        <f>IF(_xlfn.XLOOKUP(D308,products!$A$1:$A$1001,products!$C$1:$C$1001,0)=0,"",_xlfn.XLOOKUP(D308,products!$A$1:$A$1001,products!$C$1:$C$1001,0))</f>
        <v>M</v>
      </c>
      <c r="K308" s="1">
        <f>IF(_xlfn.XLOOKUP(D308,products!$A$1:$A$1001,products!$D$1:$D$1001,0)=0,"",_xlfn.XLOOKUP(D308,products!$A$1:$A$1001,products!$D$1:$D$1001,0))</f>
        <v>0.2</v>
      </c>
      <c r="L308">
        <f>IF(_xlfn.XLOOKUP(D308,products!$A$1:$A$1001,products!$E$1:$E$1001,0)=0,"",_xlfn.XLOOKUP(D308,products!$A$1:$A$1001,products!$E$1:$E$1001,0))</f>
        <v>2.9849999999999999</v>
      </c>
      <c r="M308">
        <f t="shared" si="12"/>
        <v>14.924999999999999</v>
      </c>
      <c r="N308" t="str">
        <f t="shared" si="13"/>
        <v>Robusta</v>
      </c>
      <c r="O308" t="str">
        <f t="shared" si="14"/>
        <v>Medium</v>
      </c>
      <c r="P308" t="str">
        <f>IF(_xlfn.XLOOKUP(C308,customers!$A$1:$A$1001,customers!$I$1:$I$1001,0)=0,"",_xlfn.XLOOKUP(C308,customers!$A$1:$A$1001,customers!$I$1:$I$1001,0))</f>
        <v>No</v>
      </c>
    </row>
    <row r="309" spans="1:16" x14ac:dyDescent="0.2">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IF(_xlfn.XLOOKUP(C309,customers!$A$1:$A$1001,customers!$G$1:$G$1001,0)=0,"",_xlfn.XLOOKUP(C309,customers!$A$1:$A$1001,customers!$G$1:$G$1001,0))</f>
        <v>United States</v>
      </c>
      <c r="I309" t="str">
        <f>IF(_xlfn.XLOOKUP(D309,products!$A$1:$A$1001,products!$B$1:$B$1001,0)=0,"",_xlfn.XLOOKUP(D309,products!$A$1:$A$1001,products!$B$1:$B$1001,0))</f>
        <v>Ara</v>
      </c>
      <c r="J309" t="str">
        <f>IF(_xlfn.XLOOKUP(D309,products!$A$1:$A$1001,products!$C$1:$C$1001,0)=0,"",_xlfn.XLOOKUP(D309,products!$A$1:$A$1001,products!$C$1:$C$1001,0))</f>
        <v>M</v>
      </c>
      <c r="K309" s="1">
        <f>IF(_xlfn.XLOOKUP(D309,products!$A$1:$A$1001,products!$D$1:$D$1001,0)=0,"",_xlfn.XLOOKUP(D309,products!$A$1:$A$1001,products!$D$1:$D$1001,0))</f>
        <v>1</v>
      </c>
      <c r="L309">
        <f>IF(_xlfn.XLOOKUP(D309,products!$A$1:$A$1001,products!$E$1:$E$1001,0)=0,"",_xlfn.XLOOKUP(D309,products!$A$1:$A$1001,products!$E$1:$E$1001,0))</f>
        <v>11.25</v>
      </c>
      <c r="M309">
        <f t="shared" si="12"/>
        <v>33.75</v>
      </c>
      <c r="N309" t="str">
        <f t="shared" si="13"/>
        <v>Arabica</v>
      </c>
      <c r="O309" t="str">
        <f t="shared" si="14"/>
        <v>Medium</v>
      </c>
      <c r="P309" t="str">
        <f>IF(_xlfn.XLOOKUP(C309,customers!$A$1:$A$1001,customers!$I$1:$I$1001,0)=0,"",_xlfn.XLOOKUP(C309,customers!$A$1:$A$1001,customers!$I$1:$I$1001,0))</f>
        <v>Yes</v>
      </c>
    </row>
    <row r="310" spans="1:16" x14ac:dyDescent="0.2">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IF(_xlfn.XLOOKUP(C310,customers!$A$1:$A$1001,customers!$G$1:$G$1001,0)=0,"",_xlfn.XLOOKUP(C310,customers!$A$1:$A$1001,customers!$G$1:$G$1001,0))</f>
        <v>United Kingdom</v>
      </c>
      <c r="I310" t="str">
        <f>IF(_xlfn.XLOOKUP(D310,products!$A$1:$A$1001,products!$B$1:$B$1001,0)=0,"",_xlfn.XLOOKUP(D310,products!$A$1:$A$1001,products!$B$1:$B$1001,0))</f>
        <v>Ara</v>
      </c>
      <c r="J310" t="str">
        <f>IF(_xlfn.XLOOKUP(D310,products!$A$1:$A$1001,products!$C$1:$C$1001,0)=0,"",_xlfn.XLOOKUP(D310,products!$A$1:$A$1001,products!$C$1:$C$1001,0))</f>
        <v>M</v>
      </c>
      <c r="K310" s="1">
        <f>IF(_xlfn.XLOOKUP(D310,products!$A$1:$A$1001,products!$D$1:$D$1001,0)=0,"",_xlfn.XLOOKUP(D310,products!$A$1:$A$1001,products!$D$1:$D$1001,0))</f>
        <v>1</v>
      </c>
      <c r="L310">
        <f>IF(_xlfn.XLOOKUP(D310,products!$A$1:$A$1001,products!$E$1:$E$1001,0)=0,"",_xlfn.XLOOKUP(D310,products!$A$1:$A$1001,products!$E$1:$E$1001,0))</f>
        <v>11.25</v>
      </c>
      <c r="M310">
        <f t="shared" si="12"/>
        <v>33.75</v>
      </c>
      <c r="N310" t="str">
        <f t="shared" si="13"/>
        <v>Arabica</v>
      </c>
      <c r="O310" t="str">
        <f t="shared" si="14"/>
        <v>Medium</v>
      </c>
      <c r="P310" t="str">
        <f>IF(_xlfn.XLOOKUP(C310,customers!$A$1:$A$1001,customers!$I$1:$I$1001,0)=0,"",_xlfn.XLOOKUP(C310,customers!$A$1:$A$1001,customers!$I$1:$I$1001,0))</f>
        <v>No</v>
      </c>
    </row>
    <row r="311" spans="1:16" x14ac:dyDescent="0.2">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IF(_xlfn.XLOOKUP(C311,customers!$A$1:$A$1001,customers!$G$1:$G$1001,0)=0,"",_xlfn.XLOOKUP(C311,customers!$A$1:$A$1001,customers!$G$1:$G$1001,0))</f>
        <v>United States</v>
      </c>
      <c r="I311" t="str">
        <f>IF(_xlfn.XLOOKUP(D311,products!$A$1:$A$1001,products!$B$1:$B$1001,0)=0,"",_xlfn.XLOOKUP(D311,products!$A$1:$A$1001,products!$B$1:$B$1001,0))</f>
        <v>Lib</v>
      </c>
      <c r="J311" t="str">
        <f>IF(_xlfn.XLOOKUP(D311,products!$A$1:$A$1001,products!$C$1:$C$1001,0)=0,"",_xlfn.XLOOKUP(D311,products!$A$1:$A$1001,products!$C$1:$C$1001,0))</f>
        <v>M</v>
      </c>
      <c r="K311" s="1">
        <f>IF(_xlfn.XLOOKUP(D311,products!$A$1:$A$1001,products!$D$1:$D$1001,0)=0,"",_xlfn.XLOOKUP(D311,products!$A$1:$A$1001,products!$D$1:$D$1001,0))</f>
        <v>0.2</v>
      </c>
      <c r="L311">
        <f>IF(_xlfn.XLOOKUP(D311,products!$A$1:$A$1001,products!$E$1:$E$1001,0)=0,"",_xlfn.XLOOKUP(D311,products!$A$1:$A$1001,products!$E$1:$E$1001,0))</f>
        <v>4.3650000000000002</v>
      </c>
      <c r="M311">
        <f t="shared" si="12"/>
        <v>26.19</v>
      </c>
      <c r="N311" t="str">
        <f t="shared" si="13"/>
        <v>Liberica</v>
      </c>
      <c r="O311" t="str">
        <f t="shared" si="14"/>
        <v>Medium</v>
      </c>
      <c r="P311" t="str">
        <f>IF(_xlfn.XLOOKUP(C311,customers!$A$1:$A$1001,customers!$I$1:$I$1001,0)=0,"",_xlfn.XLOOKUP(C311,customers!$A$1:$A$1001,customers!$I$1:$I$1001,0))</f>
        <v>Yes</v>
      </c>
    </row>
    <row r="312" spans="1:16" x14ac:dyDescent="0.2">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IF(_xlfn.XLOOKUP(C312,customers!$A$1:$A$1001,customers!$G$1:$G$1001,0)=0,"",_xlfn.XLOOKUP(C312,customers!$A$1:$A$1001,customers!$G$1:$G$1001,0))</f>
        <v>Ireland</v>
      </c>
      <c r="I312" t="str">
        <f>IF(_xlfn.XLOOKUP(D312,products!$A$1:$A$1001,products!$B$1:$B$1001,0)=0,"",_xlfn.XLOOKUP(D312,products!$A$1:$A$1001,products!$B$1:$B$1001,0))</f>
        <v>Exc</v>
      </c>
      <c r="J312" t="str">
        <f>IF(_xlfn.XLOOKUP(D312,products!$A$1:$A$1001,products!$C$1:$C$1001,0)=0,"",_xlfn.XLOOKUP(D312,products!$A$1:$A$1001,products!$C$1:$C$1001,0))</f>
        <v>L</v>
      </c>
      <c r="K312" s="1">
        <f>IF(_xlfn.XLOOKUP(D312,products!$A$1:$A$1001,products!$D$1:$D$1001,0)=0,"",_xlfn.XLOOKUP(D312,products!$A$1:$A$1001,products!$D$1:$D$1001,0))</f>
        <v>1</v>
      </c>
      <c r="L312">
        <f>IF(_xlfn.XLOOKUP(D312,products!$A$1:$A$1001,products!$E$1:$E$1001,0)=0,"",_xlfn.XLOOKUP(D312,products!$A$1:$A$1001,products!$E$1:$E$1001,0))</f>
        <v>14.85</v>
      </c>
      <c r="M312">
        <f t="shared" si="12"/>
        <v>14.85</v>
      </c>
      <c r="N312" t="str">
        <f t="shared" si="13"/>
        <v>Excelsa</v>
      </c>
      <c r="O312" t="str">
        <f t="shared" si="14"/>
        <v>Light</v>
      </c>
      <c r="P312" t="str">
        <f>IF(_xlfn.XLOOKUP(C312,customers!$A$1:$A$1001,customers!$I$1:$I$1001,0)=0,"",_xlfn.XLOOKUP(C312,customers!$A$1:$A$1001,customers!$I$1:$I$1001,0))</f>
        <v>No</v>
      </c>
    </row>
    <row r="313" spans="1:16" x14ac:dyDescent="0.2">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IF(_xlfn.XLOOKUP(C313,customers!$A$1:$A$1001,customers!$G$1:$G$1001,0)=0,"",_xlfn.XLOOKUP(C313,customers!$A$1:$A$1001,customers!$G$1:$G$1001,0))</f>
        <v>United States</v>
      </c>
      <c r="I313" t="str">
        <f>IF(_xlfn.XLOOKUP(D313,products!$A$1:$A$1001,products!$B$1:$B$1001,0)=0,"",_xlfn.XLOOKUP(D313,products!$A$1:$A$1001,products!$B$1:$B$1001,0))</f>
        <v>Exc</v>
      </c>
      <c r="J313" t="str">
        <f>IF(_xlfn.XLOOKUP(D313,products!$A$1:$A$1001,products!$C$1:$C$1001,0)=0,"",_xlfn.XLOOKUP(D313,products!$A$1:$A$1001,products!$C$1:$C$1001,0))</f>
        <v>M</v>
      </c>
      <c r="K313" s="1">
        <f>IF(_xlfn.XLOOKUP(D313,products!$A$1:$A$1001,products!$D$1:$D$1001,0)=0,"",_xlfn.XLOOKUP(D313,products!$A$1:$A$1001,products!$D$1:$D$1001,0))</f>
        <v>2.5</v>
      </c>
      <c r="L313">
        <f>IF(_xlfn.XLOOKUP(D313,products!$A$1:$A$1001,products!$E$1:$E$1001,0)=0,"",_xlfn.XLOOKUP(D313,products!$A$1:$A$1001,products!$E$1:$E$1001,0))</f>
        <v>31.624999999999996</v>
      </c>
      <c r="M313">
        <f t="shared" si="12"/>
        <v>189.74999999999997</v>
      </c>
      <c r="N313" t="str">
        <f t="shared" si="13"/>
        <v>Excelsa</v>
      </c>
      <c r="O313" t="str">
        <f t="shared" si="14"/>
        <v>Medium</v>
      </c>
      <c r="P313" t="str">
        <f>IF(_xlfn.XLOOKUP(C313,customers!$A$1:$A$1001,customers!$I$1:$I$1001,0)=0,"",_xlfn.XLOOKUP(C313,customers!$A$1:$A$1001,customers!$I$1:$I$1001,0))</f>
        <v>Yes</v>
      </c>
    </row>
    <row r="314" spans="1:16" x14ac:dyDescent="0.2">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IF(_xlfn.XLOOKUP(C314,customers!$A$1:$A$1001,customers!$G$1:$G$1001,0)=0,"",_xlfn.XLOOKUP(C314,customers!$A$1:$A$1001,customers!$G$1:$G$1001,0))</f>
        <v>United States</v>
      </c>
      <c r="I314" t="str">
        <f>IF(_xlfn.XLOOKUP(D314,products!$A$1:$A$1001,products!$B$1:$B$1001,0)=0,"",_xlfn.XLOOKUP(D314,products!$A$1:$A$1001,products!$B$1:$B$1001,0))</f>
        <v>Rob</v>
      </c>
      <c r="J314" t="str">
        <f>IF(_xlfn.XLOOKUP(D314,products!$A$1:$A$1001,products!$C$1:$C$1001,0)=0,"",_xlfn.XLOOKUP(D314,products!$A$1:$A$1001,products!$C$1:$C$1001,0))</f>
        <v>M</v>
      </c>
      <c r="K314" s="1">
        <f>IF(_xlfn.XLOOKUP(D314,products!$A$1:$A$1001,products!$D$1:$D$1001,0)=0,"",_xlfn.XLOOKUP(D314,products!$A$1:$A$1001,products!$D$1:$D$1001,0))</f>
        <v>0.5</v>
      </c>
      <c r="L314">
        <f>IF(_xlfn.XLOOKUP(D314,products!$A$1:$A$1001,products!$E$1:$E$1001,0)=0,"",_xlfn.XLOOKUP(D314,products!$A$1:$A$1001,products!$E$1:$E$1001,0))</f>
        <v>5.97</v>
      </c>
      <c r="M314">
        <f t="shared" si="12"/>
        <v>5.97</v>
      </c>
      <c r="N314" t="str">
        <f t="shared" si="13"/>
        <v>Robusta</v>
      </c>
      <c r="O314" t="str">
        <f t="shared" si="14"/>
        <v>Medium</v>
      </c>
      <c r="P314" t="str">
        <f>IF(_xlfn.XLOOKUP(C314,customers!$A$1:$A$1001,customers!$I$1:$I$1001,0)=0,"",_xlfn.XLOOKUP(C314,customers!$A$1:$A$1001,customers!$I$1:$I$1001,0))</f>
        <v>Yes</v>
      </c>
    </row>
    <row r="315" spans="1:16" x14ac:dyDescent="0.2">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IF(_xlfn.XLOOKUP(C315,customers!$A$1:$A$1001,customers!$G$1:$G$1001,0)=0,"",_xlfn.XLOOKUP(C315,customers!$A$1:$A$1001,customers!$G$1:$G$1001,0))</f>
        <v>United Kingdom</v>
      </c>
      <c r="I315" t="str">
        <f>IF(_xlfn.XLOOKUP(D315,products!$A$1:$A$1001,products!$B$1:$B$1001,0)=0,"",_xlfn.XLOOKUP(D315,products!$A$1:$A$1001,products!$B$1:$B$1001,0))</f>
        <v>Rob</v>
      </c>
      <c r="J315" t="str">
        <f>IF(_xlfn.XLOOKUP(D315,products!$A$1:$A$1001,products!$C$1:$C$1001,0)=0,"",_xlfn.XLOOKUP(D315,products!$A$1:$A$1001,products!$C$1:$C$1001,0))</f>
        <v>M</v>
      </c>
      <c r="K315" s="1">
        <f>IF(_xlfn.XLOOKUP(D315,products!$A$1:$A$1001,products!$D$1:$D$1001,0)=0,"",_xlfn.XLOOKUP(D315,products!$A$1:$A$1001,products!$D$1:$D$1001,0))</f>
        <v>1</v>
      </c>
      <c r="L315">
        <f>IF(_xlfn.XLOOKUP(D315,products!$A$1:$A$1001,products!$E$1:$E$1001,0)=0,"",_xlfn.XLOOKUP(D315,products!$A$1:$A$1001,products!$E$1:$E$1001,0))</f>
        <v>9.9499999999999993</v>
      </c>
      <c r="M315">
        <f t="shared" si="12"/>
        <v>29.849999999999998</v>
      </c>
      <c r="N315" t="str">
        <f t="shared" si="13"/>
        <v>Robusta</v>
      </c>
      <c r="O315" t="str">
        <f t="shared" si="14"/>
        <v>Medium</v>
      </c>
      <c r="P315" t="str">
        <f>IF(_xlfn.XLOOKUP(C315,customers!$A$1:$A$1001,customers!$I$1:$I$1001,0)=0,"",_xlfn.XLOOKUP(C315,customers!$A$1:$A$1001,customers!$I$1:$I$1001,0))</f>
        <v>Yes</v>
      </c>
    </row>
    <row r="316" spans="1:16" x14ac:dyDescent="0.2">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IF(_xlfn.XLOOKUP(C316,customers!$A$1:$A$1001,customers!$G$1:$G$1001,0)=0,"",_xlfn.XLOOKUP(C316,customers!$A$1:$A$1001,customers!$G$1:$G$1001,0))</f>
        <v>United States</v>
      </c>
      <c r="I316" t="str">
        <f>IF(_xlfn.XLOOKUP(D316,products!$A$1:$A$1001,products!$B$1:$B$1001,0)=0,"",_xlfn.XLOOKUP(D316,products!$A$1:$A$1001,products!$B$1:$B$1001,0))</f>
        <v>Rob</v>
      </c>
      <c r="J316" t="str">
        <f>IF(_xlfn.XLOOKUP(D316,products!$A$1:$A$1001,products!$C$1:$C$1001,0)=0,"",_xlfn.XLOOKUP(D316,products!$A$1:$A$1001,products!$C$1:$C$1001,0))</f>
        <v>D</v>
      </c>
      <c r="K316" s="1">
        <f>IF(_xlfn.XLOOKUP(D316,products!$A$1:$A$1001,products!$D$1:$D$1001,0)=0,"",_xlfn.XLOOKUP(D316,products!$A$1:$A$1001,products!$D$1:$D$1001,0))</f>
        <v>1</v>
      </c>
      <c r="L316">
        <f>IF(_xlfn.XLOOKUP(D316,products!$A$1:$A$1001,products!$E$1:$E$1001,0)=0,"",_xlfn.XLOOKUP(D316,products!$A$1:$A$1001,products!$E$1:$E$1001,0))</f>
        <v>8.9499999999999993</v>
      </c>
      <c r="M316">
        <f t="shared" si="12"/>
        <v>44.75</v>
      </c>
      <c r="N316" t="str">
        <f t="shared" si="13"/>
        <v>Robusta</v>
      </c>
      <c r="O316" t="str">
        <f t="shared" si="14"/>
        <v>Dark</v>
      </c>
      <c r="P316" t="str">
        <f>IF(_xlfn.XLOOKUP(C316,customers!$A$1:$A$1001,customers!$I$1:$I$1001,0)=0,"",_xlfn.XLOOKUP(C316,customers!$A$1:$A$1001,customers!$I$1:$I$1001,0))</f>
        <v>No</v>
      </c>
    </row>
    <row r="317" spans="1:16" x14ac:dyDescent="0.2">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IF(_xlfn.XLOOKUP(C317,customers!$A$1:$A$1001,customers!$G$1:$G$1001,0)=0,"",_xlfn.XLOOKUP(C317,customers!$A$1:$A$1001,customers!$G$1:$G$1001,0))</f>
        <v>United States</v>
      </c>
      <c r="I317" t="str">
        <f>IF(_xlfn.XLOOKUP(D317,products!$A$1:$A$1001,products!$B$1:$B$1001,0)=0,"",_xlfn.XLOOKUP(D317,products!$A$1:$A$1001,products!$B$1:$B$1001,0))</f>
        <v>Exc</v>
      </c>
      <c r="J317" t="str">
        <f>IF(_xlfn.XLOOKUP(D317,products!$A$1:$A$1001,products!$C$1:$C$1001,0)=0,"",_xlfn.XLOOKUP(D317,products!$A$1:$A$1001,products!$C$1:$C$1001,0))</f>
        <v>L</v>
      </c>
      <c r="K317" s="1">
        <f>IF(_xlfn.XLOOKUP(D317,products!$A$1:$A$1001,products!$D$1:$D$1001,0)=0,"",_xlfn.XLOOKUP(D317,products!$A$1:$A$1001,products!$D$1:$D$1001,0))</f>
        <v>2.5</v>
      </c>
      <c r="L317">
        <f>IF(_xlfn.XLOOKUP(D317,products!$A$1:$A$1001,products!$E$1:$E$1001,0)=0,"",_xlfn.XLOOKUP(D317,products!$A$1:$A$1001,products!$E$1:$E$1001,0))</f>
        <v>34.154999999999994</v>
      </c>
      <c r="M317">
        <f t="shared" si="12"/>
        <v>34.154999999999994</v>
      </c>
      <c r="N317" t="str">
        <f t="shared" si="13"/>
        <v>Excelsa</v>
      </c>
      <c r="O317" t="str">
        <f t="shared" si="14"/>
        <v>Light</v>
      </c>
      <c r="P317" t="str">
        <f>IF(_xlfn.XLOOKUP(C317,customers!$A$1:$A$1001,customers!$I$1:$I$1001,0)=0,"",_xlfn.XLOOKUP(C317,customers!$A$1:$A$1001,customers!$I$1:$I$1001,0))</f>
        <v>Yes</v>
      </c>
    </row>
    <row r="318" spans="1:16" x14ac:dyDescent="0.2">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IF(_xlfn.XLOOKUP(C318,customers!$A$1:$A$1001,customers!$G$1:$G$1001,0)=0,"",_xlfn.XLOOKUP(C318,customers!$A$1:$A$1001,customers!$G$1:$G$1001,0))</f>
        <v>Ireland</v>
      </c>
      <c r="I318" t="str">
        <f>IF(_xlfn.XLOOKUP(D318,products!$A$1:$A$1001,products!$B$1:$B$1001,0)=0,"",_xlfn.XLOOKUP(D318,products!$A$1:$A$1001,products!$B$1:$B$1001,0))</f>
        <v>Exc</v>
      </c>
      <c r="J318" t="str">
        <f>IF(_xlfn.XLOOKUP(D318,products!$A$1:$A$1001,products!$C$1:$C$1001,0)=0,"",_xlfn.XLOOKUP(D318,products!$A$1:$A$1001,products!$C$1:$C$1001,0))</f>
        <v>L</v>
      </c>
      <c r="K318" s="1">
        <f>IF(_xlfn.XLOOKUP(D318,products!$A$1:$A$1001,products!$D$1:$D$1001,0)=0,"",_xlfn.XLOOKUP(D318,products!$A$1:$A$1001,products!$D$1:$D$1001,0))</f>
        <v>2.5</v>
      </c>
      <c r="L318">
        <f>IF(_xlfn.XLOOKUP(D318,products!$A$1:$A$1001,products!$E$1:$E$1001,0)=0,"",_xlfn.XLOOKUP(D318,products!$A$1:$A$1001,products!$E$1:$E$1001,0))</f>
        <v>34.154999999999994</v>
      </c>
      <c r="M318">
        <f t="shared" si="12"/>
        <v>204.92999999999995</v>
      </c>
      <c r="N318" t="str">
        <f t="shared" si="13"/>
        <v>Excelsa</v>
      </c>
      <c r="O318" t="str">
        <f t="shared" si="14"/>
        <v>Light</v>
      </c>
      <c r="P318" t="str">
        <f>IF(_xlfn.XLOOKUP(C318,customers!$A$1:$A$1001,customers!$I$1:$I$1001,0)=0,"",_xlfn.XLOOKUP(C318,customers!$A$1:$A$1001,customers!$I$1:$I$1001,0))</f>
        <v>No</v>
      </c>
    </row>
    <row r="319" spans="1:16" x14ac:dyDescent="0.2">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IF(_xlfn.XLOOKUP(C319,customers!$A$1:$A$1001,customers!$G$1:$G$1001,0)=0,"",_xlfn.XLOOKUP(C319,customers!$A$1:$A$1001,customers!$G$1:$G$1001,0))</f>
        <v>United States</v>
      </c>
      <c r="I319" t="str">
        <f>IF(_xlfn.XLOOKUP(D319,products!$A$1:$A$1001,products!$B$1:$B$1001,0)=0,"",_xlfn.XLOOKUP(D319,products!$A$1:$A$1001,products!$B$1:$B$1001,0))</f>
        <v>Exc</v>
      </c>
      <c r="J319" t="str">
        <f>IF(_xlfn.XLOOKUP(D319,products!$A$1:$A$1001,products!$C$1:$C$1001,0)=0,"",_xlfn.XLOOKUP(D319,products!$A$1:$A$1001,products!$C$1:$C$1001,0))</f>
        <v>D</v>
      </c>
      <c r="K319" s="1">
        <f>IF(_xlfn.XLOOKUP(D319,products!$A$1:$A$1001,products!$D$1:$D$1001,0)=0,"",_xlfn.XLOOKUP(D319,products!$A$1:$A$1001,products!$D$1:$D$1001,0))</f>
        <v>0.5</v>
      </c>
      <c r="L319">
        <f>IF(_xlfn.XLOOKUP(D319,products!$A$1:$A$1001,products!$E$1:$E$1001,0)=0,"",_xlfn.XLOOKUP(D319,products!$A$1:$A$1001,products!$E$1:$E$1001,0))</f>
        <v>7.29</v>
      </c>
      <c r="M319">
        <f t="shared" si="12"/>
        <v>21.87</v>
      </c>
      <c r="N319" t="str">
        <f t="shared" si="13"/>
        <v>Excelsa</v>
      </c>
      <c r="O319" t="str">
        <f t="shared" si="14"/>
        <v>Dark</v>
      </c>
      <c r="P319" t="str">
        <f>IF(_xlfn.XLOOKUP(C319,customers!$A$1:$A$1001,customers!$I$1:$I$1001,0)=0,"",_xlfn.XLOOKUP(C319,customers!$A$1:$A$1001,customers!$I$1:$I$1001,0))</f>
        <v>No</v>
      </c>
    </row>
    <row r="320" spans="1:16" x14ac:dyDescent="0.2">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IF(_xlfn.XLOOKUP(C320,customers!$A$1:$A$1001,customers!$G$1:$G$1001,0)=0,"",_xlfn.XLOOKUP(C320,customers!$A$1:$A$1001,customers!$G$1:$G$1001,0))</f>
        <v>United States</v>
      </c>
      <c r="I320" t="str">
        <f>IF(_xlfn.XLOOKUP(D320,products!$A$1:$A$1001,products!$B$1:$B$1001,0)=0,"",_xlfn.XLOOKUP(D320,products!$A$1:$A$1001,products!$B$1:$B$1001,0))</f>
        <v>Ara</v>
      </c>
      <c r="J320" t="str">
        <f>IF(_xlfn.XLOOKUP(D320,products!$A$1:$A$1001,products!$C$1:$C$1001,0)=0,"",_xlfn.XLOOKUP(D320,products!$A$1:$A$1001,products!$C$1:$C$1001,0))</f>
        <v>M</v>
      </c>
      <c r="K320" s="1">
        <f>IF(_xlfn.XLOOKUP(D320,products!$A$1:$A$1001,products!$D$1:$D$1001,0)=0,"",_xlfn.XLOOKUP(D320,products!$A$1:$A$1001,products!$D$1:$D$1001,0))</f>
        <v>2.5</v>
      </c>
      <c r="L320">
        <f>IF(_xlfn.XLOOKUP(D320,products!$A$1:$A$1001,products!$E$1:$E$1001,0)=0,"",_xlfn.XLOOKUP(D320,products!$A$1:$A$1001,products!$E$1:$E$1001,0))</f>
        <v>25.874999999999996</v>
      </c>
      <c r="M320">
        <f t="shared" si="12"/>
        <v>51.749999999999993</v>
      </c>
      <c r="N320" t="str">
        <f t="shared" si="13"/>
        <v>Arabica</v>
      </c>
      <c r="O320" t="str">
        <f t="shared" si="14"/>
        <v>Medium</v>
      </c>
      <c r="P320" t="str">
        <f>IF(_xlfn.XLOOKUP(C320,customers!$A$1:$A$1001,customers!$I$1:$I$1001,0)=0,"",_xlfn.XLOOKUP(C320,customers!$A$1:$A$1001,customers!$I$1:$I$1001,0))</f>
        <v>Yes</v>
      </c>
    </row>
    <row r="321" spans="1:16" x14ac:dyDescent="0.2">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IF(_xlfn.XLOOKUP(C321,customers!$A$1:$A$1001,customers!$G$1:$G$1001,0)=0,"",_xlfn.XLOOKUP(C321,customers!$A$1:$A$1001,customers!$G$1:$G$1001,0))</f>
        <v>United States</v>
      </c>
      <c r="I321" t="str">
        <f>IF(_xlfn.XLOOKUP(D321,products!$A$1:$A$1001,products!$B$1:$B$1001,0)=0,"",_xlfn.XLOOKUP(D321,products!$A$1:$A$1001,products!$B$1:$B$1001,0))</f>
        <v>Exc</v>
      </c>
      <c r="J321" t="str">
        <f>IF(_xlfn.XLOOKUP(D321,products!$A$1:$A$1001,products!$C$1:$C$1001,0)=0,"",_xlfn.XLOOKUP(D321,products!$A$1:$A$1001,products!$C$1:$C$1001,0))</f>
        <v>M</v>
      </c>
      <c r="K321" s="1">
        <f>IF(_xlfn.XLOOKUP(D321,products!$A$1:$A$1001,products!$D$1:$D$1001,0)=0,"",_xlfn.XLOOKUP(D321,products!$A$1:$A$1001,products!$D$1:$D$1001,0))</f>
        <v>0.2</v>
      </c>
      <c r="L321">
        <f>IF(_xlfn.XLOOKUP(D321,products!$A$1:$A$1001,products!$E$1:$E$1001,0)=0,"",_xlfn.XLOOKUP(D321,products!$A$1:$A$1001,products!$E$1:$E$1001,0))</f>
        <v>4.125</v>
      </c>
      <c r="M321">
        <f t="shared" si="12"/>
        <v>8.25</v>
      </c>
      <c r="N321" t="str">
        <f t="shared" si="13"/>
        <v>Excelsa</v>
      </c>
      <c r="O321" t="str">
        <f t="shared" si="14"/>
        <v>Medium</v>
      </c>
      <c r="P321" t="str">
        <f>IF(_xlfn.XLOOKUP(C321,customers!$A$1:$A$1001,customers!$I$1:$I$1001,0)=0,"",_xlfn.XLOOKUP(C321,customers!$A$1:$A$1001,customers!$I$1:$I$1001,0))</f>
        <v>Yes</v>
      </c>
    </row>
    <row r="322" spans="1:16" x14ac:dyDescent="0.2">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IF(_xlfn.XLOOKUP(C322,customers!$A$1:$A$1001,customers!$G$1:$G$1001,0)=0,"",_xlfn.XLOOKUP(C322,customers!$A$1:$A$1001,customers!$G$1:$G$1001,0))</f>
        <v>United States</v>
      </c>
      <c r="I322" t="str">
        <f>IF(_xlfn.XLOOKUP(D322,products!$A$1:$A$1001,products!$B$1:$B$1001,0)=0,"",_xlfn.XLOOKUP(D322,products!$A$1:$A$1001,products!$B$1:$B$1001,0))</f>
        <v>Ara</v>
      </c>
      <c r="J322" t="str">
        <f>IF(_xlfn.XLOOKUP(D322,products!$A$1:$A$1001,products!$C$1:$C$1001,0)=0,"",_xlfn.XLOOKUP(D322,products!$A$1:$A$1001,products!$C$1:$C$1001,0))</f>
        <v>L</v>
      </c>
      <c r="K322" s="1">
        <f>IF(_xlfn.XLOOKUP(D322,products!$A$1:$A$1001,products!$D$1:$D$1001,0)=0,"",_xlfn.XLOOKUP(D322,products!$A$1:$A$1001,products!$D$1:$D$1001,0))</f>
        <v>0.2</v>
      </c>
      <c r="L322">
        <f>IF(_xlfn.XLOOKUP(D322,products!$A$1:$A$1001,products!$E$1:$E$1001,0)=0,"",_xlfn.XLOOKUP(D322,products!$A$1:$A$1001,products!$E$1:$E$1001,0))</f>
        <v>3.8849999999999998</v>
      </c>
      <c r="M322">
        <f t="shared" si="12"/>
        <v>19.424999999999997</v>
      </c>
      <c r="N322" t="str">
        <f t="shared" si="13"/>
        <v>Arabica</v>
      </c>
      <c r="O322" t="str">
        <f t="shared" si="14"/>
        <v>Light</v>
      </c>
      <c r="P322" t="str">
        <f>IF(_xlfn.XLOOKUP(C322,customers!$A$1:$A$1001,customers!$I$1:$I$1001,0)=0,"",_xlfn.XLOOKUP(C322,customers!$A$1:$A$1001,customers!$I$1:$I$1001,0))</f>
        <v>Yes</v>
      </c>
    </row>
    <row r="323" spans="1:16" x14ac:dyDescent="0.2">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IF(_xlfn.XLOOKUP(C323,customers!$A$1:$A$1001,customers!$G$1:$G$1001,0)=0,"",_xlfn.XLOOKUP(C323,customers!$A$1:$A$1001,customers!$G$1:$G$1001,0))</f>
        <v>Ireland</v>
      </c>
      <c r="I323" t="str">
        <f>IF(_xlfn.XLOOKUP(D323,products!$A$1:$A$1001,products!$B$1:$B$1001,0)=0,"",_xlfn.XLOOKUP(D323,products!$A$1:$A$1001,products!$B$1:$B$1001,0))</f>
        <v>Ara</v>
      </c>
      <c r="J323" t="str">
        <f>IF(_xlfn.XLOOKUP(D323,products!$A$1:$A$1001,products!$C$1:$C$1001,0)=0,"",_xlfn.XLOOKUP(D323,products!$A$1:$A$1001,products!$C$1:$C$1001,0))</f>
        <v>M</v>
      </c>
      <c r="K323" s="1">
        <f>IF(_xlfn.XLOOKUP(D323,products!$A$1:$A$1001,products!$D$1:$D$1001,0)=0,"",_xlfn.XLOOKUP(D323,products!$A$1:$A$1001,products!$D$1:$D$1001,0))</f>
        <v>0.2</v>
      </c>
      <c r="L323">
        <f>IF(_xlfn.XLOOKUP(D323,products!$A$1:$A$1001,products!$E$1:$E$1001,0)=0,"",_xlfn.XLOOKUP(D323,products!$A$1:$A$1001,products!$E$1:$E$1001,0))</f>
        <v>3.375</v>
      </c>
      <c r="M323">
        <f t="shared" ref="M323:M386" si="15">L323*E323</f>
        <v>20.25</v>
      </c>
      <c r="N323" t="str">
        <f t="shared" ref="N323:N386" si="16">IF(I323="Rob","Robusta",IF( I323="Exc","Excelsa", IF(I323="Ara","Arabica", IF(I323="Lib","Liberica",""))))</f>
        <v>Arabica</v>
      </c>
      <c r="O323" t="str">
        <f t="shared" ref="O323:O386" si="17">IF(J323="M","Medium", IF(J323="L","Light", IF(J323="D","Dark","")))</f>
        <v>Medium</v>
      </c>
      <c r="P323" t="str">
        <f>IF(_xlfn.XLOOKUP(C323,customers!$A$1:$A$1001,customers!$I$1:$I$1001,0)=0,"",_xlfn.XLOOKUP(C323,customers!$A$1:$A$1001,customers!$I$1:$I$1001,0))</f>
        <v>Yes</v>
      </c>
    </row>
    <row r="324" spans="1:16" x14ac:dyDescent="0.2">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IF(_xlfn.XLOOKUP(C324,customers!$A$1:$A$1001,customers!$G$1:$G$1001,0)=0,"",_xlfn.XLOOKUP(C324,customers!$A$1:$A$1001,customers!$G$1:$G$1001,0))</f>
        <v>Ireland</v>
      </c>
      <c r="I324" t="str">
        <f>IF(_xlfn.XLOOKUP(D324,products!$A$1:$A$1001,products!$B$1:$B$1001,0)=0,"",_xlfn.XLOOKUP(D324,products!$A$1:$A$1001,products!$B$1:$B$1001,0))</f>
        <v>Lib</v>
      </c>
      <c r="J324" t="str">
        <f>IF(_xlfn.XLOOKUP(D324,products!$A$1:$A$1001,products!$C$1:$C$1001,0)=0,"",_xlfn.XLOOKUP(D324,products!$A$1:$A$1001,products!$C$1:$C$1001,0))</f>
        <v>D</v>
      </c>
      <c r="K324" s="1">
        <f>IF(_xlfn.XLOOKUP(D324,products!$A$1:$A$1001,products!$D$1:$D$1001,0)=0,"",_xlfn.XLOOKUP(D324,products!$A$1:$A$1001,products!$D$1:$D$1001,0))</f>
        <v>0.5</v>
      </c>
      <c r="L324">
        <f>IF(_xlfn.XLOOKUP(D324,products!$A$1:$A$1001,products!$E$1:$E$1001,0)=0,"",_xlfn.XLOOKUP(D324,products!$A$1:$A$1001,products!$E$1:$E$1001,0))</f>
        <v>7.77</v>
      </c>
      <c r="M324">
        <f t="shared" si="15"/>
        <v>23.31</v>
      </c>
      <c r="N324" t="str">
        <f t="shared" si="16"/>
        <v>Liberica</v>
      </c>
      <c r="O324" t="str">
        <f t="shared" si="17"/>
        <v>Dark</v>
      </c>
      <c r="P324" t="str">
        <f>IF(_xlfn.XLOOKUP(C324,customers!$A$1:$A$1001,customers!$I$1:$I$1001,0)=0,"",_xlfn.XLOOKUP(C324,customers!$A$1:$A$1001,customers!$I$1:$I$1001,0))</f>
        <v>No</v>
      </c>
    </row>
    <row r="325" spans="1:16" x14ac:dyDescent="0.2">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IF(_xlfn.XLOOKUP(C325,customers!$A$1:$A$1001,customers!$G$1:$G$1001,0)=0,"",_xlfn.XLOOKUP(C325,customers!$A$1:$A$1001,customers!$G$1:$G$1001,0))</f>
        <v>United States</v>
      </c>
      <c r="I325" t="str">
        <f>IF(_xlfn.XLOOKUP(D325,products!$A$1:$A$1001,products!$B$1:$B$1001,0)=0,"",_xlfn.XLOOKUP(D325,products!$A$1:$A$1001,products!$B$1:$B$1001,0))</f>
        <v>Exc</v>
      </c>
      <c r="J325" t="str">
        <f>IF(_xlfn.XLOOKUP(D325,products!$A$1:$A$1001,products!$C$1:$C$1001,0)=0,"",_xlfn.XLOOKUP(D325,products!$A$1:$A$1001,products!$C$1:$C$1001,0))</f>
        <v>D</v>
      </c>
      <c r="K325" s="1">
        <f>IF(_xlfn.XLOOKUP(D325,products!$A$1:$A$1001,products!$D$1:$D$1001,0)=0,"",_xlfn.XLOOKUP(D325,products!$A$1:$A$1001,products!$D$1:$D$1001,0))</f>
        <v>0.2</v>
      </c>
      <c r="L325">
        <f>IF(_xlfn.XLOOKUP(D325,products!$A$1:$A$1001,products!$E$1:$E$1001,0)=0,"",_xlfn.XLOOKUP(D325,products!$A$1:$A$1001,products!$E$1:$E$1001,0))</f>
        <v>3.645</v>
      </c>
      <c r="M325">
        <f t="shared" si="15"/>
        <v>18.225000000000001</v>
      </c>
      <c r="N325" t="str">
        <f t="shared" si="16"/>
        <v>Excelsa</v>
      </c>
      <c r="O325" t="str">
        <f t="shared" si="17"/>
        <v>Dark</v>
      </c>
      <c r="P325" t="str">
        <f>IF(_xlfn.XLOOKUP(C325,customers!$A$1:$A$1001,customers!$I$1:$I$1001,0)=0,"",_xlfn.XLOOKUP(C325,customers!$A$1:$A$1001,customers!$I$1:$I$1001,0))</f>
        <v>Yes</v>
      </c>
    </row>
    <row r="326" spans="1:16" x14ac:dyDescent="0.2">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IF(_xlfn.XLOOKUP(C326,customers!$A$1:$A$1001,customers!$G$1:$G$1001,0)=0,"",_xlfn.XLOOKUP(C326,customers!$A$1:$A$1001,customers!$G$1:$G$1001,0))</f>
        <v>United States</v>
      </c>
      <c r="I326" t="str">
        <f>IF(_xlfn.XLOOKUP(D326,products!$A$1:$A$1001,products!$B$1:$B$1001,0)=0,"",_xlfn.XLOOKUP(D326,products!$A$1:$A$1001,products!$B$1:$B$1001,0))</f>
        <v>Exc</v>
      </c>
      <c r="J326" t="str">
        <f>IF(_xlfn.XLOOKUP(D326,products!$A$1:$A$1001,products!$C$1:$C$1001,0)=0,"",_xlfn.XLOOKUP(D326,products!$A$1:$A$1001,products!$C$1:$C$1001,0))</f>
        <v>M</v>
      </c>
      <c r="K326" s="1">
        <f>IF(_xlfn.XLOOKUP(D326,products!$A$1:$A$1001,products!$D$1:$D$1001,0)=0,"",_xlfn.XLOOKUP(D326,products!$A$1:$A$1001,products!$D$1:$D$1001,0))</f>
        <v>1</v>
      </c>
      <c r="L326">
        <f>IF(_xlfn.XLOOKUP(D326,products!$A$1:$A$1001,products!$E$1:$E$1001,0)=0,"",_xlfn.XLOOKUP(D326,products!$A$1:$A$1001,products!$E$1:$E$1001,0))</f>
        <v>13.75</v>
      </c>
      <c r="M326">
        <f t="shared" si="15"/>
        <v>13.75</v>
      </c>
      <c r="N326" t="str">
        <f t="shared" si="16"/>
        <v>Excelsa</v>
      </c>
      <c r="O326" t="str">
        <f t="shared" si="17"/>
        <v>Medium</v>
      </c>
      <c r="P326" t="str">
        <f>IF(_xlfn.XLOOKUP(C326,customers!$A$1:$A$1001,customers!$I$1:$I$1001,0)=0,"",_xlfn.XLOOKUP(C326,customers!$A$1:$A$1001,customers!$I$1:$I$1001,0))</f>
        <v>No</v>
      </c>
    </row>
    <row r="327" spans="1:16" x14ac:dyDescent="0.2">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IF(_xlfn.XLOOKUP(C327,customers!$A$1:$A$1001,customers!$G$1:$G$1001,0)=0,"",_xlfn.XLOOKUP(C327,customers!$A$1:$A$1001,customers!$G$1:$G$1001,0))</f>
        <v>United States</v>
      </c>
      <c r="I327" t="str">
        <f>IF(_xlfn.XLOOKUP(D327,products!$A$1:$A$1001,products!$B$1:$B$1001,0)=0,"",_xlfn.XLOOKUP(D327,products!$A$1:$A$1001,products!$B$1:$B$1001,0))</f>
        <v>Ara</v>
      </c>
      <c r="J327" t="str">
        <f>IF(_xlfn.XLOOKUP(D327,products!$A$1:$A$1001,products!$C$1:$C$1001,0)=0,"",_xlfn.XLOOKUP(D327,products!$A$1:$A$1001,products!$C$1:$C$1001,0))</f>
        <v>L</v>
      </c>
      <c r="K327" s="1">
        <f>IF(_xlfn.XLOOKUP(D327,products!$A$1:$A$1001,products!$D$1:$D$1001,0)=0,"",_xlfn.XLOOKUP(D327,products!$A$1:$A$1001,products!$D$1:$D$1001,0))</f>
        <v>2.5</v>
      </c>
      <c r="L327">
        <f>IF(_xlfn.XLOOKUP(D327,products!$A$1:$A$1001,products!$E$1:$E$1001,0)=0,"",_xlfn.XLOOKUP(D327,products!$A$1:$A$1001,products!$E$1:$E$1001,0))</f>
        <v>29.784999999999997</v>
      </c>
      <c r="M327">
        <f t="shared" si="15"/>
        <v>29.784999999999997</v>
      </c>
      <c r="N327" t="str">
        <f t="shared" si="16"/>
        <v>Arabica</v>
      </c>
      <c r="O327" t="str">
        <f t="shared" si="17"/>
        <v>Light</v>
      </c>
      <c r="P327" t="str">
        <f>IF(_xlfn.XLOOKUP(C327,customers!$A$1:$A$1001,customers!$I$1:$I$1001,0)=0,"",_xlfn.XLOOKUP(C327,customers!$A$1:$A$1001,customers!$I$1:$I$1001,0))</f>
        <v>Yes</v>
      </c>
    </row>
    <row r="328" spans="1:16" x14ac:dyDescent="0.2">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IF(_xlfn.XLOOKUP(C328,customers!$A$1:$A$1001,customers!$G$1:$G$1001,0)=0,"",_xlfn.XLOOKUP(C328,customers!$A$1:$A$1001,customers!$G$1:$G$1001,0))</f>
        <v>United States</v>
      </c>
      <c r="I328" t="str">
        <f>IF(_xlfn.XLOOKUP(D328,products!$A$1:$A$1001,products!$B$1:$B$1001,0)=0,"",_xlfn.XLOOKUP(D328,products!$A$1:$A$1001,products!$B$1:$B$1001,0))</f>
        <v>Rob</v>
      </c>
      <c r="J328" t="str">
        <f>IF(_xlfn.XLOOKUP(D328,products!$A$1:$A$1001,products!$C$1:$C$1001,0)=0,"",_xlfn.XLOOKUP(D328,products!$A$1:$A$1001,products!$C$1:$C$1001,0))</f>
        <v>D</v>
      </c>
      <c r="K328" s="1">
        <f>IF(_xlfn.XLOOKUP(D328,products!$A$1:$A$1001,products!$D$1:$D$1001,0)=0,"",_xlfn.XLOOKUP(D328,products!$A$1:$A$1001,products!$D$1:$D$1001,0))</f>
        <v>1</v>
      </c>
      <c r="L328">
        <f>IF(_xlfn.XLOOKUP(D328,products!$A$1:$A$1001,products!$E$1:$E$1001,0)=0,"",_xlfn.XLOOKUP(D328,products!$A$1:$A$1001,products!$E$1:$E$1001,0))</f>
        <v>8.9499999999999993</v>
      </c>
      <c r="M328">
        <f t="shared" si="15"/>
        <v>44.75</v>
      </c>
      <c r="N328" t="str">
        <f t="shared" si="16"/>
        <v>Robusta</v>
      </c>
      <c r="O328" t="str">
        <f t="shared" si="17"/>
        <v>Dark</v>
      </c>
      <c r="P328" t="str">
        <f>IF(_xlfn.XLOOKUP(C328,customers!$A$1:$A$1001,customers!$I$1:$I$1001,0)=0,"",_xlfn.XLOOKUP(C328,customers!$A$1:$A$1001,customers!$I$1:$I$1001,0))</f>
        <v>No</v>
      </c>
    </row>
    <row r="329" spans="1:16" x14ac:dyDescent="0.2">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IF(_xlfn.XLOOKUP(C329,customers!$A$1:$A$1001,customers!$G$1:$G$1001,0)=0,"",_xlfn.XLOOKUP(C329,customers!$A$1:$A$1001,customers!$G$1:$G$1001,0))</f>
        <v>United States</v>
      </c>
      <c r="I329" t="str">
        <f>IF(_xlfn.XLOOKUP(D329,products!$A$1:$A$1001,products!$B$1:$B$1001,0)=0,"",_xlfn.XLOOKUP(D329,products!$A$1:$A$1001,products!$B$1:$B$1001,0))</f>
        <v>Rob</v>
      </c>
      <c r="J329" t="str">
        <f>IF(_xlfn.XLOOKUP(D329,products!$A$1:$A$1001,products!$C$1:$C$1001,0)=0,"",_xlfn.XLOOKUP(D329,products!$A$1:$A$1001,products!$C$1:$C$1001,0))</f>
        <v>D</v>
      </c>
      <c r="K329" s="1">
        <f>IF(_xlfn.XLOOKUP(D329,products!$A$1:$A$1001,products!$D$1:$D$1001,0)=0,"",_xlfn.XLOOKUP(D329,products!$A$1:$A$1001,products!$D$1:$D$1001,0))</f>
        <v>1</v>
      </c>
      <c r="L329">
        <f>IF(_xlfn.XLOOKUP(D329,products!$A$1:$A$1001,products!$E$1:$E$1001,0)=0,"",_xlfn.XLOOKUP(D329,products!$A$1:$A$1001,products!$E$1:$E$1001,0))</f>
        <v>8.9499999999999993</v>
      </c>
      <c r="M329">
        <f t="shared" si="15"/>
        <v>44.75</v>
      </c>
      <c r="N329" t="str">
        <f t="shared" si="16"/>
        <v>Robusta</v>
      </c>
      <c r="O329" t="str">
        <f t="shared" si="17"/>
        <v>Dark</v>
      </c>
      <c r="P329" t="str">
        <f>IF(_xlfn.XLOOKUP(C329,customers!$A$1:$A$1001,customers!$I$1:$I$1001,0)=0,"",_xlfn.XLOOKUP(C329,customers!$A$1:$A$1001,customers!$I$1:$I$1001,0))</f>
        <v>Yes</v>
      </c>
    </row>
    <row r="330" spans="1:16" x14ac:dyDescent="0.2">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IF(_xlfn.XLOOKUP(C330,customers!$A$1:$A$1001,customers!$G$1:$G$1001,0)=0,"",_xlfn.XLOOKUP(C330,customers!$A$1:$A$1001,customers!$G$1:$G$1001,0))</f>
        <v>United States</v>
      </c>
      <c r="I330" t="str">
        <f>IF(_xlfn.XLOOKUP(D330,products!$A$1:$A$1001,products!$B$1:$B$1001,0)=0,"",_xlfn.XLOOKUP(D330,products!$A$1:$A$1001,products!$B$1:$B$1001,0))</f>
        <v>Lib</v>
      </c>
      <c r="J330" t="str">
        <f>IF(_xlfn.XLOOKUP(D330,products!$A$1:$A$1001,products!$C$1:$C$1001,0)=0,"",_xlfn.XLOOKUP(D330,products!$A$1:$A$1001,products!$C$1:$C$1001,0))</f>
        <v>L</v>
      </c>
      <c r="K330" s="1">
        <f>IF(_xlfn.XLOOKUP(D330,products!$A$1:$A$1001,products!$D$1:$D$1001,0)=0,"",_xlfn.XLOOKUP(D330,products!$A$1:$A$1001,products!$D$1:$D$1001,0))</f>
        <v>0.5</v>
      </c>
      <c r="L330">
        <f>IF(_xlfn.XLOOKUP(D330,products!$A$1:$A$1001,products!$E$1:$E$1001,0)=0,"",_xlfn.XLOOKUP(D330,products!$A$1:$A$1001,products!$E$1:$E$1001,0))</f>
        <v>9.51</v>
      </c>
      <c r="M330">
        <f t="shared" si="15"/>
        <v>38.04</v>
      </c>
      <c r="N330" t="str">
        <f t="shared" si="16"/>
        <v>Liberica</v>
      </c>
      <c r="O330" t="str">
        <f t="shared" si="17"/>
        <v>Light</v>
      </c>
      <c r="P330" t="str">
        <f>IF(_xlfn.XLOOKUP(C330,customers!$A$1:$A$1001,customers!$I$1:$I$1001,0)=0,"",_xlfn.XLOOKUP(C330,customers!$A$1:$A$1001,customers!$I$1:$I$1001,0))</f>
        <v>Yes</v>
      </c>
    </row>
    <row r="331" spans="1:16" x14ac:dyDescent="0.2">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IF(_xlfn.XLOOKUP(C331,customers!$A$1:$A$1001,customers!$G$1:$G$1001,0)=0,"",_xlfn.XLOOKUP(C331,customers!$A$1:$A$1001,customers!$G$1:$G$1001,0))</f>
        <v>United States</v>
      </c>
      <c r="I331" t="str">
        <f>IF(_xlfn.XLOOKUP(D331,products!$A$1:$A$1001,products!$B$1:$B$1001,0)=0,"",_xlfn.XLOOKUP(D331,products!$A$1:$A$1001,products!$B$1:$B$1001,0))</f>
        <v>Rob</v>
      </c>
      <c r="J331" t="str">
        <f>IF(_xlfn.XLOOKUP(D331,products!$A$1:$A$1001,products!$C$1:$C$1001,0)=0,"",_xlfn.XLOOKUP(D331,products!$A$1:$A$1001,products!$C$1:$C$1001,0))</f>
        <v>D</v>
      </c>
      <c r="K331" s="1">
        <f>IF(_xlfn.XLOOKUP(D331,products!$A$1:$A$1001,products!$D$1:$D$1001,0)=0,"",_xlfn.XLOOKUP(D331,products!$A$1:$A$1001,products!$D$1:$D$1001,0))</f>
        <v>0.5</v>
      </c>
      <c r="L331">
        <f>IF(_xlfn.XLOOKUP(D331,products!$A$1:$A$1001,products!$E$1:$E$1001,0)=0,"",_xlfn.XLOOKUP(D331,products!$A$1:$A$1001,products!$E$1:$E$1001,0))</f>
        <v>5.3699999999999992</v>
      </c>
      <c r="M331">
        <f t="shared" si="15"/>
        <v>21.479999999999997</v>
      </c>
      <c r="N331" t="str">
        <f t="shared" si="16"/>
        <v>Robusta</v>
      </c>
      <c r="O331" t="str">
        <f t="shared" si="17"/>
        <v>Dark</v>
      </c>
      <c r="P331" t="str">
        <f>IF(_xlfn.XLOOKUP(C331,customers!$A$1:$A$1001,customers!$I$1:$I$1001,0)=0,"",_xlfn.XLOOKUP(C331,customers!$A$1:$A$1001,customers!$I$1:$I$1001,0))</f>
        <v>Yes</v>
      </c>
    </row>
    <row r="332" spans="1:16" x14ac:dyDescent="0.2">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IF(_xlfn.XLOOKUP(C332,customers!$A$1:$A$1001,customers!$G$1:$G$1001,0)=0,"",_xlfn.XLOOKUP(C332,customers!$A$1:$A$1001,customers!$G$1:$G$1001,0))</f>
        <v>United States</v>
      </c>
      <c r="I332" t="str">
        <f>IF(_xlfn.XLOOKUP(D332,products!$A$1:$A$1001,products!$B$1:$B$1001,0)=0,"",_xlfn.XLOOKUP(D332,products!$A$1:$A$1001,products!$B$1:$B$1001,0))</f>
        <v>Rob</v>
      </c>
      <c r="J332" t="str">
        <f>IF(_xlfn.XLOOKUP(D332,products!$A$1:$A$1001,products!$C$1:$C$1001,0)=0,"",_xlfn.XLOOKUP(D332,products!$A$1:$A$1001,products!$C$1:$C$1001,0))</f>
        <v>D</v>
      </c>
      <c r="K332" s="1">
        <f>IF(_xlfn.XLOOKUP(D332,products!$A$1:$A$1001,products!$D$1:$D$1001,0)=0,"",_xlfn.XLOOKUP(D332,products!$A$1:$A$1001,products!$D$1:$D$1001,0))</f>
        <v>0.5</v>
      </c>
      <c r="L332">
        <f>IF(_xlfn.XLOOKUP(D332,products!$A$1:$A$1001,products!$E$1:$E$1001,0)=0,"",_xlfn.XLOOKUP(D332,products!$A$1:$A$1001,products!$E$1:$E$1001,0))</f>
        <v>5.3699999999999992</v>
      </c>
      <c r="M332">
        <f t="shared" si="15"/>
        <v>16.11</v>
      </c>
      <c r="N332" t="str">
        <f t="shared" si="16"/>
        <v>Robusta</v>
      </c>
      <c r="O332" t="str">
        <f t="shared" si="17"/>
        <v>Dark</v>
      </c>
      <c r="P332" t="str">
        <f>IF(_xlfn.XLOOKUP(C332,customers!$A$1:$A$1001,customers!$I$1:$I$1001,0)=0,"",_xlfn.XLOOKUP(C332,customers!$A$1:$A$1001,customers!$I$1:$I$1001,0))</f>
        <v>No</v>
      </c>
    </row>
    <row r="333" spans="1:16" x14ac:dyDescent="0.2">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IF(_xlfn.XLOOKUP(C333,customers!$A$1:$A$1001,customers!$G$1:$G$1001,0)=0,"",_xlfn.XLOOKUP(C333,customers!$A$1:$A$1001,customers!$G$1:$G$1001,0))</f>
        <v>United States</v>
      </c>
      <c r="I333" t="str">
        <f>IF(_xlfn.XLOOKUP(D333,products!$A$1:$A$1001,products!$B$1:$B$1001,0)=0,"",_xlfn.XLOOKUP(D333,products!$A$1:$A$1001,products!$B$1:$B$1001,0))</f>
        <v>Rob</v>
      </c>
      <c r="J333" t="str">
        <f>IF(_xlfn.XLOOKUP(D333,products!$A$1:$A$1001,products!$C$1:$C$1001,0)=0,"",_xlfn.XLOOKUP(D333,products!$A$1:$A$1001,products!$C$1:$C$1001,0))</f>
        <v>M</v>
      </c>
      <c r="K333" s="1">
        <f>IF(_xlfn.XLOOKUP(D333,products!$A$1:$A$1001,products!$D$1:$D$1001,0)=0,"",_xlfn.XLOOKUP(D333,products!$A$1:$A$1001,products!$D$1:$D$1001,0))</f>
        <v>2.5</v>
      </c>
      <c r="L333">
        <f>IF(_xlfn.XLOOKUP(D333,products!$A$1:$A$1001,products!$E$1:$E$1001,0)=0,"",_xlfn.XLOOKUP(D333,products!$A$1:$A$1001,products!$E$1:$E$1001,0))</f>
        <v>22.884999999999998</v>
      </c>
      <c r="M333">
        <f t="shared" si="15"/>
        <v>22.884999999999998</v>
      </c>
      <c r="N333" t="str">
        <f t="shared" si="16"/>
        <v>Robusta</v>
      </c>
      <c r="O333" t="str">
        <f t="shared" si="17"/>
        <v>Medium</v>
      </c>
      <c r="P333" t="str">
        <f>IF(_xlfn.XLOOKUP(C333,customers!$A$1:$A$1001,customers!$I$1:$I$1001,0)=0,"",_xlfn.XLOOKUP(C333,customers!$A$1:$A$1001,customers!$I$1:$I$1001,0))</f>
        <v>Yes</v>
      </c>
    </row>
    <row r="334" spans="1:16" x14ac:dyDescent="0.2">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IF(_xlfn.XLOOKUP(C334,customers!$A$1:$A$1001,customers!$G$1:$G$1001,0)=0,"",_xlfn.XLOOKUP(C334,customers!$A$1:$A$1001,customers!$G$1:$G$1001,0))</f>
        <v>United States</v>
      </c>
      <c r="I334" t="str">
        <f>IF(_xlfn.XLOOKUP(D334,products!$A$1:$A$1001,products!$B$1:$B$1001,0)=0,"",_xlfn.XLOOKUP(D334,products!$A$1:$A$1001,products!$B$1:$B$1001,0))</f>
        <v>Ara</v>
      </c>
      <c r="J334" t="str">
        <f>IF(_xlfn.XLOOKUP(D334,products!$A$1:$A$1001,products!$C$1:$C$1001,0)=0,"",_xlfn.XLOOKUP(D334,products!$A$1:$A$1001,products!$C$1:$C$1001,0))</f>
        <v>D</v>
      </c>
      <c r="K334" s="1">
        <f>IF(_xlfn.XLOOKUP(D334,products!$A$1:$A$1001,products!$D$1:$D$1001,0)=0,"",_xlfn.XLOOKUP(D334,products!$A$1:$A$1001,products!$D$1:$D$1001,0))</f>
        <v>0.5</v>
      </c>
      <c r="L334">
        <f>IF(_xlfn.XLOOKUP(D334,products!$A$1:$A$1001,products!$E$1:$E$1001,0)=0,"",_xlfn.XLOOKUP(D334,products!$A$1:$A$1001,products!$E$1:$E$1001,0))</f>
        <v>5.97</v>
      </c>
      <c r="M334">
        <f t="shared" si="15"/>
        <v>17.91</v>
      </c>
      <c r="N334" t="str">
        <f t="shared" si="16"/>
        <v>Arabica</v>
      </c>
      <c r="O334" t="str">
        <f t="shared" si="17"/>
        <v>Dark</v>
      </c>
      <c r="P334" t="str">
        <f>IF(_xlfn.XLOOKUP(C334,customers!$A$1:$A$1001,customers!$I$1:$I$1001,0)=0,"",_xlfn.XLOOKUP(C334,customers!$A$1:$A$1001,customers!$I$1:$I$1001,0))</f>
        <v>Yes</v>
      </c>
    </row>
    <row r="335" spans="1:16" x14ac:dyDescent="0.2">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IF(_xlfn.XLOOKUP(C335,customers!$A$1:$A$1001,customers!$G$1:$G$1001,0)=0,"",_xlfn.XLOOKUP(C335,customers!$A$1:$A$1001,customers!$G$1:$G$1001,0))</f>
        <v>United States</v>
      </c>
      <c r="I335" t="str">
        <f>IF(_xlfn.XLOOKUP(D335,products!$A$1:$A$1001,products!$B$1:$B$1001,0)=0,"",_xlfn.XLOOKUP(D335,products!$A$1:$A$1001,products!$B$1:$B$1001,0))</f>
        <v>Rob</v>
      </c>
      <c r="J335" t="str">
        <f>IF(_xlfn.XLOOKUP(D335,products!$A$1:$A$1001,products!$C$1:$C$1001,0)=0,"",_xlfn.XLOOKUP(D335,products!$A$1:$A$1001,products!$C$1:$C$1001,0))</f>
        <v>M</v>
      </c>
      <c r="K335" s="1">
        <f>IF(_xlfn.XLOOKUP(D335,products!$A$1:$A$1001,products!$D$1:$D$1001,0)=0,"",_xlfn.XLOOKUP(D335,products!$A$1:$A$1001,products!$D$1:$D$1001,0))</f>
        <v>0.5</v>
      </c>
      <c r="L335">
        <f>IF(_xlfn.XLOOKUP(D335,products!$A$1:$A$1001,products!$E$1:$E$1001,0)=0,"",_xlfn.XLOOKUP(D335,products!$A$1:$A$1001,products!$E$1:$E$1001,0))</f>
        <v>5.97</v>
      </c>
      <c r="M335">
        <f t="shared" si="15"/>
        <v>23.88</v>
      </c>
      <c r="N335" t="str">
        <f t="shared" si="16"/>
        <v>Robusta</v>
      </c>
      <c r="O335" t="str">
        <f t="shared" si="17"/>
        <v>Medium</v>
      </c>
      <c r="P335" t="str">
        <f>IF(_xlfn.XLOOKUP(C335,customers!$A$1:$A$1001,customers!$I$1:$I$1001,0)=0,"",_xlfn.XLOOKUP(C335,customers!$A$1:$A$1001,customers!$I$1:$I$1001,0))</f>
        <v>Yes</v>
      </c>
    </row>
    <row r="336" spans="1:16" x14ac:dyDescent="0.2">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IF(_xlfn.XLOOKUP(C336,customers!$A$1:$A$1001,customers!$G$1:$G$1001,0)=0,"",_xlfn.XLOOKUP(C336,customers!$A$1:$A$1001,customers!$G$1:$G$1001,0))</f>
        <v>United States</v>
      </c>
      <c r="I336" t="str">
        <f>IF(_xlfn.XLOOKUP(D336,products!$A$1:$A$1001,products!$B$1:$B$1001,0)=0,"",_xlfn.XLOOKUP(D336,products!$A$1:$A$1001,products!$B$1:$B$1001,0))</f>
        <v>Rob</v>
      </c>
      <c r="J336" t="str">
        <f>IF(_xlfn.XLOOKUP(D336,products!$A$1:$A$1001,products!$C$1:$C$1001,0)=0,"",_xlfn.XLOOKUP(D336,products!$A$1:$A$1001,products!$C$1:$C$1001,0))</f>
        <v>L</v>
      </c>
      <c r="K336" s="1">
        <f>IF(_xlfn.XLOOKUP(D336,products!$A$1:$A$1001,products!$D$1:$D$1001,0)=0,"",_xlfn.XLOOKUP(D336,products!$A$1:$A$1001,products!$D$1:$D$1001,0))</f>
        <v>1</v>
      </c>
      <c r="L336">
        <f>IF(_xlfn.XLOOKUP(D336,products!$A$1:$A$1001,products!$E$1:$E$1001,0)=0,"",_xlfn.XLOOKUP(D336,products!$A$1:$A$1001,products!$E$1:$E$1001,0))</f>
        <v>11.95</v>
      </c>
      <c r="M336">
        <f t="shared" si="15"/>
        <v>59.75</v>
      </c>
      <c r="N336" t="str">
        <f t="shared" si="16"/>
        <v>Robusta</v>
      </c>
      <c r="O336" t="str">
        <f t="shared" si="17"/>
        <v>Light</v>
      </c>
      <c r="P336" t="str">
        <f>IF(_xlfn.XLOOKUP(C336,customers!$A$1:$A$1001,customers!$I$1:$I$1001,0)=0,"",_xlfn.XLOOKUP(C336,customers!$A$1:$A$1001,customers!$I$1:$I$1001,0))</f>
        <v>No</v>
      </c>
    </row>
    <row r="337" spans="1:16" x14ac:dyDescent="0.2">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IF(_xlfn.XLOOKUP(C337,customers!$A$1:$A$1001,customers!$G$1:$G$1001,0)=0,"",_xlfn.XLOOKUP(C337,customers!$A$1:$A$1001,customers!$G$1:$G$1001,0))</f>
        <v>United States</v>
      </c>
      <c r="I337" t="str">
        <f>IF(_xlfn.XLOOKUP(D337,products!$A$1:$A$1001,products!$B$1:$B$1001,0)=0,"",_xlfn.XLOOKUP(D337,products!$A$1:$A$1001,products!$B$1:$B$1001,0))</f>
        <v>Lib</v>
      </c>
      <c r="J337" t="str">
        <f>IF(_xlfn.XLOOKUP(D337,products!$A$1:$A$1001,products!$C$1:$C$1001,0)=0,"",_xlfn.XLOOKUP(D337,products!$A$1:$A$1001,products!$C$1:$C$1001,0))</f>
        <v>L</v>
      </c>
      <c r="K337" s="1">
        <f>IF(_xlfn.XLOOKUP(D337,products!$A$1:$A$1001,products!$D$1:$D$1001,0)=0,"",_xlfn.XLOOKUP(D337,products!$A$1:$A$1001,products!$D$1:$D$1001,0))</f>
        <v>0.2</v>
      </c>
      <c r="L337">
        <f>IF(_xlfn.XLOOKUP(D337,products!$A$1:$A$1001,products!$E$1:$E$1001,0)=0,"",_xlfn.XLOOKUP(D337,products!$A$1:$A$1001,products!$E$1:$E$1001,0))</f>
        <v>4.7549999999999999</v>
      </c>
      <c r="M337">
        <f t="shared" si="15"/>
        <v>28.53</v>
      </c>
      <c r="N337" t="str">
        <f t="shared" si="16"/>
        <v>Liberica</v>
      </c>
      <c r="O337" t="str">
        <f t="shared" si="17"/>
        <v>Light</v>
      </c>
      <c r="P337" t="str">
        <f>IF(_xlfn.XLOOKUP(C337,customers!$A$1:$A$1001,customers!$I$1:$I$1001,0)=0,"",_xlfn.XLOOKUP(C337,customers!$A$1:$A$1001,customers!$I$1:$I$1001,0))</f>
        <v>Yes</v>
      </c>
    </row>
    <row r="338" spans="1:16" x14ac:dyDescent="0.2">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IF(_xlfn.XLOOKUP(C338,customers!$A$1:$A$1001,customers!$G$1:$G$1001,0)=0,"",_xlfn.XLOOKUP(C338,customers!$A$1:$A$1001,customers!$G$1:$G$1001,0))</f>
        <v>United Kingdom</v>
      </c>
      <c r="I338" t="str">
        <f>IF(_xlfn.XLOOKUP(D338,products!$A$1:$A$1001,products!$B$1:$B$1001,0)=0,"",_xlfn.XLOOKUP(D338,products!$A$1:$A$1001,products!$B$1:$B$1001,0))</f>
        <v>Ara</v>
      </c>
      <c r="J338" t="str">
        <f>IF(_xlfn.XLOOKUP(D338,products!$A$1:$A$1001,products!$C$1:$C$1001,0)=0,"",_xlfn.XLOOKUP(D338,products!$A$1:$A$1001,products!$C$1:$C$1001,0))</f>
        <v>M</v>
      </c>
      <c r="K338" s="1">
        <f>IF(_xlfn.XLOOKUP(D338,products!$A$1:$A$1001,products!$D$1:$D$1001,0)=0,"",_xlfn.XLOOKUP(D338,products!$A$1:$A$1001,products!$D$1:$D$1001,0))</f>
        <v>1</v>
      </c>
      <c r="L338">
        <f>IF(_xlfn.XLOOKUP(D338,products!$A$1:$A$1001,products!$E$1:$E$1001,0)=0,"",_xlfn.XLOOKUP(D338,products!$A$1:$A$1001,products!$E$1:$E$1001,0))</f>
        <v>11.25</v>
      </c>
      <c r="M338">
        <f t="shared" si="15"/>
        <v>45</v>
      </c>
      <c r="N338" t="str">
        <f t="shared" si="16"/>
        <v>Arabica</v>
      </c>
      <c r="O338" t="str">
        <f t="shared" si="17"/>
        <v>Medium</v>
      </c>
      <c r="P338" t="str">
        <f>IF(_xlfn.XLOOKUP(C338,customers!$A$1:$A$1001,customers!$I$1:$I$1001,0)=0,"",_xlfn.XLOOKUP(C338,customers!$A$1:$A$1001,customers!$I$1:$I$1001,0))</f>
        <v>No</v>
      </c>
    </row>
    <row r="339" spans="1:16" x14ac:dyDescent="0.2">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IF(_xlfn.XLOOKUP(C339,customers!$A$1:$A$1001,customers!$G$1:$G$1001,0)=0,"",_xlfn.XLOOKUP(C339,customers!$A$1:$A$1001,customers!$G$1:$G$1001,0))</f>
        <v>United States</v>
      </c>
      <c r="I339" t="str">
        <f>IF(_xlfn.XLOOKUP(D339,products!$A$1:$A$1001,products!$B$1:$B$1001,0)=0,"",_xlfn.XLOOKUP(D339,products!$A$1:$A$1001,products!$B$1:$B$1001,0))</f>
        <v>Exc</v>
      </c>
      <c r="J339" t="str">
        <f>IF(_xlfn.XLOOKUP(D339,products!$A$1:$A$1001,products!$C$1:$C$1001,0)=0,"",_xlfn.XLOOKUP(D339,products!$A$1:$A$1001,products!$C$1:$C$1001,0))</f>
        <v>D</v>
      </c>
      <c r="K339" s="1">
        <f>IF(_xlfn.XLOOKUP(D339,products!$A$1:$A$1001,products!$D$1:$D$1001,0)=0,"",_xlfn.XLOOKUP(D339,products!$A$1:$A$1001,products!$D$1:$D$1001,0))</f>
        <v>2.5</v>
      </c>
      <c r="L339">
        <f>IF(_xlfn.XLOOKUP(D339,products!$A$1:$A$1001,products!$E$1:$E$1001,0)=0,"",_xlfn.XLOOKUP(D339,products!$A$1:$A$1001,products!$E$1:$E$1001,0))</f>
        <v>27.945</v>
      </c>
      <c r="M339">
        <f t="shared" si="15"/>
        <v>55.89</v>
      </c>
      <c r="N339" t="str">
        <f t="shared" si="16"/>
        <v>Excelsa</v>
      </c>
      <c r="O339" t="str">
        <f t="shared" si="17"/>
        <v>Dark</v>
      </c>
      <c r="P339" t="str">
        <f>IF(_xlfn.XLOOKUP(C339,customers!$A$1:$A$1001,customers!$I$1:$I$1001,0)=0,"",_xlfn.XLOOKUP(C339,customers!$A$1:$A$1001,customers!$I$1:$I$1001,0))</f>
        <v>No</v>
      </c>
    </row>
    <row r="340" spans="1:16" x14ac:dyDescent="0.2">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IF(_xlfn.XLOOKUP(C340,customers!$A$1:$A$1001,customers!$G$1:$G$1001,0)=0,"",_xlfn.XLOOKUP(C340,customers!$A$1:$A$1001,customers!$G$1:$G$1001,0))</f>
        <v>United States</v>
      </c>
      <c r="I340" t="str">
        <f>IF(_xlfn.XLOOKUP(D340,products!$A$1:$A$1001,products!$B$1:$B$1001,0)=0,"",_xlfn.XLOOKUP(D340,products!$A$1:$A$1001,products!$B$1:$B$1001,0))</f>
        <v>Exc</v>
      </c>
      <c r="J340" t="str">
        <f>IF(_xlfn.XLOOKUP(D340,products!$A$1:$A$1001,products!$C$1:$C$1001,0)=0,"",_xlfn.XLOOKUP(D340,products!$A$1:$A$1001,products!$C$1:$C$1001,0))</f>
        <v>L</v>
      </c>
      <c r="K340" s="1">
        <f>IF(_xlfn.XLOOKUP(D340,products!$A$1:$A$1001,products!$D$1:$D$1001,0)=0,"",_xlfn.XLOOKUP(D340,products!$A$1:$A$1001,products!$D$1:$D$1001,0))</f>
        <v>1</v>
      </c>
      <c r="L340">
        <f>IF(_xlfn.XLOOKUP(D340,products!$A$1:$A$1001,products!$E$1:$E$1001,0)=0,"",_xlfn.XLOOKUP(D340,products!$A$1:$A$1001,products!$E$1:$E$1001,0))</f>
        <v>14.85</v>
      </c>
      <c r="M340">
        <f t="shared" si="15"/>
        <v>59.4</v>
      </c>
      <c r="N340" t="str">
        <f t="shared" si="16"/>
        <v>Excelsa</v>
      </c>
      <c r="O340" t="str">
        <f t="shared" si="17"/>
        <v>Light</v>
      </c>
      <c r="P340" t="str">
        <f>IF(_xlfn.XLOOKUP(C340,customers!$A$1:$A$1001,customers!$I$1:$I$1001,0)=0,"",_xlfn.XLOOKUP(C340,customers!$A$1:$A$1001,customers!$I$1:$I$1001,0))</f>
        <v>No</v>
      </c>
    </row>
    <row r="341" spans="1:16" x14ac:dyDescent="0.2">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IF(_xlfn.XLOOKUP(C341,customers!$A$1:$A$1001,customers!$G$1:$G$1001,0)=0,"",_xlfn.XLOOKUP(C341,customers!$A$1:$A$1001,customers!$G$1:$G$1001,0))</f>
        <v>United States</v>
      </c>
      <c r="I341" t="str">
        <f>IF(_xlfn.XLOOKUP(D341,products!$A$1:$A$1001,products!$B$1:$B$1001,0)=0,"",_xlfn.XLOOKUP(D341,products!$A$1:$A$1001,products!$B$1:$B$1001,0))</f>
        <v>Exc</v>
      </c>
      <c r="J341" t="str">
        <f>IF(_xlfn.XLOOKUP(D341,products!$A$1:$A$1001,products!$C$1:$C$1001,0)=0,"",_xlfn.XLOOKUP(D341,products!$A$1:$A$1001,products!$C$1:$C$1001,0))</f>
        <v>D</v>
      </c>
      <c r="K341" s="1">
        <f>IF(_xlfn.XLOOKUP(D341,products!$A$1:$A$1001,products!$D$1:$D$1001,0)=0,"",_xlfn.XLOOKUP(D341,products!$A$1:$A$1001,products!$D$1:$D$1001,0))</f>
        <v>0.2</v>
      </c>
      <c r="L341">
        <f>IF(_xlfn.XLOOKUP(D341,products!$A$1:$A$1001,products!$E$1:$E$1001,0)=0,"",_xlfn.XLOOKUP(D341,products!$A$1:$A$1001,products!$E$1:$E$1001,0))</f>
        <v>3.645</v>
      </c>
      <c r="M341">
        <f t="shared" si="15"/>
        <v>7.29</v>
      </c>
      <c r="N341" t="str">
        <f t="shared" si="16"/>
        <v>Excelsa</v>
      </c>
      <c r="O341" t="str">
        <f t="shared" si="17"/>
        <v>Dark</v>
      </c>
      <c r="P341" t="str">
        <f>IF(_xlfn.XLOOKUP(C341,customers!$A$1:$A$1001,customers!$I$1:$I$1001,0)=0,"",_xlfn.XLOOKUP(C341,customers!$A$1:$A$1001,customers!$I$1:$I$1001,0))</f>
        <v>Yes</v>
      </c>
    </row>
    <row r="342" spans="1:16" x14ac:dyDescent="0.2">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IF(_xlfn.XLOOKUP(C342,customers!$A$1:$A$1001,customers!$G$1:$G$1001,0)=0,"",_xlfn.XLOOKUP(C342,customers!$A$1:$A$1001,customers!$G$1:$G$1001,0))</f>
        <v>United States</v>
      </c>
      <c r="I342" t="str">
        <f>IF(_xlfn.XLOOKUP(D342,products!$A$1:$A$1001,products!$B$1:$B$1001,0)=0,"",_xlfn.XLOOKUP(D342,products!$A$1:$A$1001,products!$B$1:$B$1001,0))</f>
        <v>Exc</v>
      </c>
      <c r="J342" t="str">
        <f>IF(_xlfn.XLOOKUP(D342,products!$A$1:$A$1001,products!$C$1:$C$1001,0)=0,"",_xlfn.XLOOKUP(D342,products!$A$1:$A$1001,products!$C$1:$C$1001,0))</f>
        <v>D</v>
      </c>
      <c r="K342" s="1">
        <f>IF(_xlfn.XLOOKUP(D342,products!$A$1:$A$1001,products!$D$1:$D$1001,0)=0,"",_xlfn.XLOOKUP(D342,products!$A$1:$A$1001,products!$D$1:$D$1001,0))</f>
        <v>0.5</v>
      </c>
      <c r="L342">
        <f>IF(_xlfn.XLOOKUP(D342,products!$A$1:$A$1001,products!$E$1:$E$1001,0)=0,"",_xlfn.XLOOKUP(D342,products!$A$1:$A$1001,products!$E$1:$E$1001,0))</f>
        <v>7.29</v>
      </c>
      <c r="M342">
        <f t="shared" si="15"/>
        <v>7.29</v>
      </c>
      <c r="N342" t="str">
        <f t="shared" si="16"/>
        <v>Excelsa</v>
      </c>
      <c r="O342" t="str">
        <f t="shared" si="17"/>
        <v>Dark</v>
      </c>
      <c r="P342" t="str">
        <f>IF(_xlfn.XLOOKUP(C342,customers!$A$1:$A$1001,customers!$I$1:$I$1001,0)=0,"",_xlfn.XLOOKUP(C342,customers!$A$1:$A$1001,customers!$I$1:$I$1001,0))</f>
        <v>Yes</v>
      </c>
    </row>
    <row r="343" spans="1:16" x14ac:dyDescent="0.2">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IF(_xlfn.XLOOKUP(C343,customers!$A$1:$A$1001,customers!$G$1:$G$1001,0)=0,"",_xlfn.XLOOKUP(C343,customers!$A$1:$A$1001,customers!$G$1:$G$1001,0))</f>
        <v>United States</v>
      </c>
      <c r="I343" t="str">
        <f>IF(_xlfn.XLOOKUP(D343,products!$A$1:$A$1001,products!$B$1:$B$1001,0)=0,"",_xlfn.XLOOKUP(D343,products!$A$1:$A$1001,products!$B$1:$B$1001,0))</f>
        <v>Exc</v>
      </c>
      <c r="J343" t="str">
        <f>IF(_xlfn.XLOOKUP(D343,products!$A$1:$A$1001,products!$C$1:$C$1001,0)=0,"",_xlfn.XLOOKUP(D343,products!$A$1:$A$1001,products!$C$1:$C$1001,0))</f>
        <v>L</v>
      </c>
      <c r="K343" s="1">
        <f>IF(_xlfn.XLOOKUP(D343,products!$A$1:$A$1001,products!$D$1:$D$1001,0)=0,"",_xlfn.XLOOKUP(D343,products!$A$1:$A$1001,products!$D$1:$D$1001,0))</f>
        <v>0.5</v>
      </c>
      <c r="L343">
        <f>IF(_xlfn.XLOOKUP(D343,products!$A$1:$A$1001,products!$E$1:$E$1001,0)=0,"",_xlfn.XLOOKUP(D343,products!$A$1:$A$1001,products!$E$1:$E$1001,0))</f>
        <v>8.91</v>
      </c>
      <c r="M343">
        <f t="shared" si="15"/>
        <v>17.82</v>
      </c>
      <c r="N343" t="str">
        <f t="shared" si="16"/>
        <v>Excelsa</v>
      </c>
      <c r="O343" t="str">
        <f t="shared" si="17"/>
        <v>Light</v>
      </c>
      <c r="P343" t="str">
        <f>IF(_xlfn.XLOOKUP(C343,customers!$A$1:$A$1001,customers!$I$1:$I$1001,0)=0,"",_xlfn.XLOOKUP(C343,customers!$A$1:$A$1001,customers!$I$1:$I$1001,0))</f>
        <v>No</v>
      </c>
    </row>
    <row r="344" spans="1:16" x14ac:dyDescent="0.2">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IF(_xlfn.XLOOKUP(C344,customers!$A$1:$A$1001,customers!$G$1:$G$1001,0)=0,"",_xlfn.XLOOKUP(C344,customers!$A$1:$A$1001,customers!$G$1:$G$1001,0))</f>
        <v>United States</v>
      </c>
      <c r="I344" t="str">
        <f>IF(_xlfn.XLOOKUP(D344,products!$A$1:$A$1001,products!$B$1:$B$1001,0)=0,"",_xlfn.XLOOKUP(D344,products!$A$1:$A$1001,products!$B$1:$B$1001,0))</f>
        <v>Lib</v>
      </c>
      <c r="J344" t="str">
        <f>IF(_xlfn.XLOOKUP(D344,products!$A$1:$A$1001,products!$C$1:$C$1001,0)=0,"",_xlfn.XLOOKUP(D344,products!$A$1:$A$1001,products!$C$1:$C$1001,0))</f>
        <v>D</v>
      </c>
      <c r="K344" s="1">
        <f>IF(_xlfn.XLOOKUP(D344,products!$A$1:$A$1001,products!$D$1:$D$1001,0)=0,"",_xlfn.XLOOKUP(D344,products!$A$1:$A$1001,products!$D$1:$D$1001,0))</f>
        <v>0.5</v>
      </c>
      <c r="L344">
        <f>IF(_xlfn.XLOOKUP(D344,products!$A$1:$A$1001,products!$E$1:$E$1001,0)=0,"",_xlfn.XLOOKUP(D344,products!$A$1:$A$1001,products!$E$1:$E$1001,0))</f>
        <v>7.77</v>
      </c>
      <c r="M344">
        <f t="shared" si="15"/>
        <v>38.849999999999994</v>
      </c>
      <c r="N344" t="str">
        <f t="shared" si="16"/>
        <v>Liberica</v>
      </c>
      <c r="O344" t="str">
        <f t="shared" si="17"/>
        <v>Dark</v>
      </c>
      <c r="P344" t="str">
        <f>IF(_xlfn.XLOOKUP(C344,customers!$A$1:$A$1001,customers!$I$1:$I$1001,0)=0,"",_xlfn.XLOOKUP(C344,customers!$A$1:$A$1001,customers!$I$1:$I$1001,0))</f>
        <v>No</v>
      </c>
    </row>
    <row r="345" spans="1:16" x14ac:dyDescent="0.2">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IF(_xlfn.XLOOKUP(C345,customers!$A$1:$A$1001,customers!$G$1:$G$1001,0)=0,"",_xlfn.XLOOKUP(C345,customers!$A$1:$A$1001,customers!$G$1:$G$1001,0))</f>
        <v>United States</v>
      </c>
      <c r="I345" t="str">
        <f>IF(_xlfn.XLOOKUP(D345,products!$A$1:$A$1001,products!$B$1:$B$1001,0)=0,"",_xlfn.XLOOKUP(D345,products!$A$1:$A$1001,products!$B$1:$B$1001,0))</f>
        <v>Rob</v>
      </c>
      <c r="J345" t="str">
        <f>IF(_xlfn.XLOOKUP(D345,products!$A$1:$A$1001,products!$C$1:$C$1001,0)=0,"",_xlfn.XLOOKUP(D345,products!$A$1:$A$1001,products!$C$1:$C$1001,0))</f>
        <v>D</v>
      </c>
      <c r="K345" s="1">
        <f>IF(_xlfn.XLOOKUP(D345,products!$A$1:$A$1001,products!$D$1:$D$1001,0)=0,"",_xlfn.XLOOKUP(D345,products!$A$1:$A$1001,products!$D$1:$D$1001,0))</f>
        <v>0.5</v>
      </c>
      <c r="L345">
        <f>IF(_xlfn.XLOOKUP(D345,products!$A$1:$A$1001,products!$E$1:$E$1001,0)=0,"",_xlfn.XLOOKUP(D345,products!$A$1:$A$1001,products!$E$1:$E$1001,0))</f>
        <v>5.3699999999999992</v>
      </c>
      <c r="M345">
        <f t="shared" si="15"/>
        <v>32.22</v>
      </c>
      <c r="N345" t="str">
        <f t="shared" si="16"/>
        <v>Robusta</v>
      </c>
      <c r="O345" t="str">
        <f t="shared" si="17"/>
        <v>Dark</v>
      </c>
      <c r="P345" t="str">
        <f>IF(_xlfn.XLOOKUP(C345,customers!$A$1:$A$1001,customers!$I$1:$I$1001,0)=0,"",_xlfn.XLOOKUP(C345,customers!$A$1:$A$1001,customers!$I$1:$I$1001,0))</f>
        <v>No</v>
      </c>
    </row>
    <row r="346" spans="1:16" x14ac:dyDescent="0.2">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IF(_xlfn.XLOOKUP(C346,customers!$A$1:$A$1001,customers!$G$1:$G$1001,0)=0,"",_xlfn.XLOOKUP(C346,customers!$A$1:$A$1001,customers!$G$1:$G$1001,0))</f>
        <v>Ireland</v>
      </c>
      <c r="I346" t="str">
        <f>IF(_xlfn.XLOOKUP(D346,products!$A$1:$A$1001,products!$B$1:$B$1001,0)=0,"",_xlfn.XLOOKUP(D346,products!$A$1:$A$1001,products!$B$1:$B$1001,0))</f>
        <v>Rob</v>
      </c>
      <c r="J346" t="str">
        <f>IF(_xlfn.XLOOKUP(D346,products!$A$1:$A$1001,products!$C$1:$C$1001,0)=0,"",_xlfn.XLOOKUP(D346,products!$A$1:$A$1001,products!$C$1:$C$1001,0))</f>
        <v>M</v>
      </c>
      <c r="K346" s="1">
        <f>IF(_xlfn.XLOOKUP(D346,products!$A$1:$A$1001,products!$D$1:$D$1001,0)=0,"",_xlfn.XLOOKUP(D346,products!$A$1:$A$1001,products!$D$1:$D$1001,0))</f>
        <v>1</v>
      </c>
      <c r="L346">
        <f>IF(_xlfn.XLOOKUP(D346,products!$A$1:$A$1001,products!$E$1:$E$1001,0)=0,"",_xlfn.XLOOKUP(D346,products!$A$1:$A$1001,products!$E$1:$E$1001,0))</f>
        <v>9.9499999999999993</v>
      </c>
      <c r="M346">
        <f t="shared" si="15"/>
        <v>19.899999999999999</v>
      </c>
      <c r="N346" t="str">
        <f t="shared" si="16"/>
        <v>Robusta</v>
      </c>
      <c r="O346" t="str">
        <f t="shared" si="17"/>
        <v>Medium</v>
      </c>
      <c r="P346" t="str">
        <f>IF(_xlfn.XLOOKUP(C346,customers!$A$1:$A$1001,customers!$I$1:$I$1001,0)=0,"",_xlfn.XLOOKUP(C346,customers!$A$1:$A$1001,customers!$I$1:$I$1001,0))</f>
        <v>Yes</v>
      </c>
    </row>
    <row r="347" spans="1:16" x14ac:dyDescent="0.2">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IF(_xlfn.XLOOKUP(C347,customers!$A$1:$A$1001,customers!$G$1:$G$1001,0)=0,"",_xlfn.XLOOKUP(C347,customers!$A$1:$A$1001,customers!$G$1:$G$1001,0))</f>
        <v>United States</v>
      </c>
      <c r="I347" t="str">
        <f>IF(_xlfn.XLOOKUP(D347,products!$A$1:$A$1001,products!$B$1:$B$1001,0)=0,"",_xlfn.XLOOKUP(D347,products!$A$1:$A$1001,products!$B$1:$B$1001,0))</f>
        <v>Rob</v>
      </c>
      <c r="J347" t="str">
        <f>IF(_xlfn.XLOOKUP(D347,products!$A$1:$A$1001,products!$C$1:$C$1001,0)=0,"",_xlfn.XLOOKUP(D347,products!$A$1:$A$1001,products!$C$1:$C$1001,0))</f>
        <v>L</v>
      </c>
      <c r="K347" s="1">
        <f>IF(_xlfn.XLOOKUP(D347,products!$A$1:$A$1001,products!$D$1:$D$1001,0)=0,"",_xlfn.XLOOKUP(D347,products!$A$1:$A$1001,products!$D$1:$D$1001,0))</f>
        <v>1</v>
      </c>
      <c r="L347">
        <f>IF(_xlfn.XLOOKUP(D347,products!$A$1:$A$1001,products!$E$1:$E$1001,0)=0,"",_xlfn.XLOOKUP(D347,products!$A$1:$A$1001,products!$E$1:$E$1001,0))</f>
        <v>11.95</v>
      </c>
      <c r="M347">
        <f t="shared" si="15"/>
        <v>59.75</v>
      </c>
      <c r="N347" t="str">
        <f t="shared" si="16"/>
        <v>Robusta</v>
      </c>
      <c r="O347" t="str">
        <f t="shared" si="17"/>
        <v>Light</v>
      </c>
      <c r="P347" t="str">
        <f>IF(_xlfn.XLOOKUP(C347,customers!$A$1:$A$1001,customers!$I$1:$I$1001,0)=0,"",_xlfn.XLOOKUP(C347,customers!$A$1:$A$1001,customers!$I$1:$I$1001,0))</f>
        <v>No</v>
      </c>
    </row>
    <row r="348" spans="1:16" x14ac:dyDescent="0.2">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IF(_xlfn.XLOOKUP(C348,customers!$A$1:$A$1001,customers!$G$1:$G$1001,0)=0,"",_xlfn.XLOOKUP(C348,customers!$A$1:$A$1001,customers!$G$1:$G$1001,0))</f>
        <v>United States</v>
      </c>
      <c r="I348" t="str">
        <f>IF(_xlfn.XLOOKUP(D348,products!$A$1:$A$1001,products!$B$1:$B$1001,0)=0,"",_xlfn.XLOOKUP(D348,products!$A$1:$A$1001,products!$B$1:$B$1001,0))</f>
        <v>Ara</v>
      </c>
      <c r="J348" t="str">
        <f>IF(_xlfn.XLOOKUP(D348,products!$A$1:$A$1001,products!$C$1:$C$1001,0)=0,"",_xlfn.XLOOKUP(D348,products!$A$1:$A$1001,products!$C$1:$C$1001,0))</f>
        <v>L</v>
      </c>
      <c r="K348" s="1">
        <f>IF(_xlfn.XLOOKUP(D348,products!$A$1:$A$1001,products!$D$1:$D$1001,0)=0,"",_xlfn.XLOOKUP(D348,products!$A$1:$A$1001,products!$D$1:$D$1001,0))</f>
        <v>0.5</v>
      </c>
      <c r="L348">
        <f>IF(_xlfn.XLOOKUP(D348,products!$A$1:$A$1001,products!$E$1:$E$1001,0)=0,"",_xlfn.XLOOKUP(D348,products!$A$1:$A$1001,products!$E$1:$E$1001,0))</f>
        <v>7.77</v>
      </c>
      <c r="M348">
        <f t="shared" si="15"/>
        <v>23.31</v>
      </c>
      <c r="N348" t="str">
        <f t="shared" si="16"/>
        <v>Arabica</v>
      </c>
      <c r="O348" t="str">
        <f t="shared" si="17"/>
        <v>Light</v>
      </c>
      <c r="P348" t="str">
        <f>IF(_xlfn.XLOOKUP(C348,customers!$A$1:$A$1001,customers!$I$1:$I$1001,0)=0,"",_xlfn.XLOOKUP(C348,customers!$A$1:$A$1001,customers!$I$1:$I$1001,0))</f>
        <v>Yes</v>
      </c>
    </row>
    <row r="349" spans="1:16" x14ac:dyDescent="0.2">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IF(_xlfn.XLOOKUP(C349,customers!$A$1:$A$1001,customers!$G$1:$G$1001,0)=0,"",_xlfn.XLOOKUP(C349,customers!$A$1:$A$1001,customers!$G$1:$G$1001,0))</f>
        <v>United States</v>
      </c>
      <c r="I349" t="str">
        <f>IF(_xlfn.XLOOKUP(D349,products!$A$1:$A$1001,products!$B$1:$B$1001,0)=0,"",_xlfn.XLOOKUP(D349,products!$A$1:$A$1001,products!$B$1:$B$1001,0))</f>
        <v>Lib</v>
      </c>
      <c r="J349" t="str">
        <f>IF(_xlfn.XLOOKUP(D349,products!$A$1:$A$1001,products!$C$1:$C$1001,0)=0,"",_xlfn.XLOOKUP(D349,products!$A$1:$A$1001,products!$C$1:$C$1001,0))</f>
        <v>M</v>
      </c>
      <c r="K349" s="1">
        <f>IF(_xlfn.XLOOKUP(D349,products!$A$1:$A$1001,products!$D$1:$D$1001,0)=0,"",_xlfn.XLOOKUP(D349,products!$A$1:$A$1001,products!$D$1:$D$1001,0))</f>
        <v>1</v>
      </c>
      <c r="L349">
        <f>IF(_xlfn.XLOOKUP(D349,products!$A$1:$A$1001,products!$E$1:$E$1001,0)=0,"",_xlfn.XLOOKUP(D349,products!$A$1:$A$1001,products!$E$1:$E$1001,0))</f>
        <v>14.55</v>
      </c>
      <c r="M349">
        <f t="shared" si="15"/>
        <v>43.650000000000006</v>
      </c>
      <c r="N349" t="str">
        <f t="shared" si="16"/>
        <v>Liberica</v>
      </c>
      <c r="O349" t="str">
        <f t="shared" si="17"/>
        <v>Medium</v>
      </c>
      <c r="P349" t="str">
        <f>IF(_xlfn.XLOOKUP(C349,customers!$A$1:$A$1001,customers!$I$1:$I$1001,0)=0,"",_xlfn.XLOOKUP(C349,customers!$A$1:$A$1001,customers!$I$1:$I$1001,0))</f>
        <v>No</v>
      </c>
    </row>
    <row r="350" spans="1:16" x14ac:dyDescent="0.2">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IF(_xlfn.XLOOKUP(C350,customers!$A$1:$A$1001,customers!$G$1:$G$1001,0)=0,"",_xlfn.XLOOKUP(C350,customers!$A$1:$A$1001,customers!$G$1:$G$1001,0))</f>
        <v>United States</v>
      </c>
      <c r="I350" t="str">
        <f>IF(_xlfn.XLOOKUP(D350,products!$A$1:$A$1001,products!$B$1:$B$1001,0)=0,"",_xlfn.XLOOKUP(D350,products!$A$1:$A$1001,products!$B$1:$B$1001,0))</f>
        <v>Exc</v>
      </c>
      <c r="J350" t="str">
        <f>IF(_xlfn.XLOOKUP(D350,products!$A$1:$A$1001,products!$C$1:$C$1001,0)=0,"",_xlfn.XLOOKUP(D350,products!$A$1:$A$1001,products!$C$1:$C$1001,0))</f>
        <v>L</v>
      </c>
      <c r="K350" s="1">
        <f>IF(_xlfn.XLOOKUP(D350,products!$A$1:$A$1001,products!$D$1:$D$1001,0)=0,"",_xlfn.XLOOKUP(D350,products!$A$1:$A$1001,products!$D$1:$D$1001,0))</f>
        <v>2.5</v>
      </c>
      <c r="L350">
        <f>IF(_xlfn.XLOOKUP(D350,products!$A$1:$A$1001,products!$E$1:$E$1001,0)=0,"",_xlfn.XLOOKUP(D350,products!$A$1:$A$1001,products!$E$1:$E$1001,0))</f>
        <v>34.154999999999994</v>
      </c>
      <c r="M350">
        <f t="shared" si="15"/>
        <v>204.92999999999995</v>
      </c>
      <c r="N350" t="str">
        <f t="shared" si="16"/>
        <v>Excelsa</v>
      </c>
      <c r="O350" t="str">
        <f t="shared" si="17"/>
        <v>Light</v>
      </c>
      <c r="P350" t="str">
        <f>IF(_xlfn.XLOOKUP(C350,customers!$A$1:$A$1001,customers!$I$1:$I$1001,0)=0,"",_xlfn.XLOOKUP(C350,customers!$A$1:$A$1001,customers!$I$1:$I$1001,0))</f>
        <v>No</v>
      </c>
    </row>
    <row r="351" spans="1:16" x14ac:dyDescent="0.2">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IF(_xlfn.XLOOKUP(C351,customers!$A$1:$A$1001,customers!$G$1:$G$1001,0)=0,"",_xlfn.XLOOKUP(C351,customers!$A$1:$A$1001,customers!$G$1:$G$1001,0))</f>
        <v>United States</v>
      </c>
      <c r="I351" t="str">
        <f>IF(_xlfn.XLOOKUP(D351,products!$A$1:$A$1001,products!$B$1:$B$1001,0)=0,"",_xlfn.XLOOKUP(D351,products!$A$1:$A$1001,products!$B$1:$B$1001,0))</f>
        <v>Rob</v>
      </c>
      <c r="J351" t="str">
        <f>IF(_xlfn.XLOOKUP(D351,products!$A$1:$A$1001,products!$C$1:$C$1001,0)=0,"",_xlfn.XLOOKUP(D351,products!$A$1:$A$1001,products!$C$1:$C$1001,0))</f>
        <v>L</v>
      </c>
      <c r="K351" s="1">
        <f>IF(_xlfn.XLOOKUP(D351,products!$A$1:$A$1001,products!$D$1:$D$1001,0)=0,"",_xlfn.XLOOKUP(D351,products!$A$1:$A$1001,products!$D$1:$D$1001,0))</f>
        <v>0.2</v>
      </c>
      <c r="L351">
        <f>IF(_xlfn.XLOOKUP(D351,products!$A$1:$A$1001,products!$E$1:$E$1001,0)=0,"",_xlfn.XLOOKUP(D351,products!$A$1:$A$1001,products!$E$1:$E$1001,0))</f>
        <v>3.5849999999999995</v>
      </c>
      <c r="M351">
        <f t="shared" si="15"/>
        <v>14.339999999999998</v>
      </c>
      <c r="N351" t="str">
        <f t="shared" si="16"/>
        <v>Robusta</v>
      </c>
      <c r="O351" t="str">
        <f t="shared" si="17"/>
        <v>Light</v>
      </c>
      <c r="P351" t="str">
        <f>IF(_xlfn.XLOOKUP(C351,customers!$A$1:$A$1001,customers!$I$1:$I$1001,0)=0,"",_xlfn.XLOOKUP(C351,customers!$A$1:$A$1001,customers!$I$1:$I$1001,0))</f>
        <v>No</v>
      </c>
    </row>
    <row r="352" spans="1:16" x14ac:dyDescent="0.2">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IF(_xlfn.XLOOKUP(C352,customers!$A$1:$A$1001,customers!$G$1:$G$1001,0)=0,"",_xlfn.XLOOKUP(C352,customers!$A$1:$A$1001,customers!$G$1:$G$1001,0))</f>
        <v>United States</v>
      </c>
      <c r="I352" t="str">
        <f>IF(_xlfn.XLOOKUP(D352,products!$A$1:$A$1001,products!$B$1:$B$1001,0)=0,"",_xlfn.XLOOKUP(D352,products!$A$1:$A$1001,products!$B$1:$B$1001,0))</f>
        <v>Ara</v>
      </c>
      <c r="J352" t="str">
        <f>IF(_xlfn.XLOOKUP(D352,products!$A$1:$A$1001,products!$C$1:$C$1001,0)=0,"",_xlfn.XLOOKUP(D352,products!$A$1:$A$1001,products!$C$1:$C$1001,0))</f>
        <v>D</v>
      </c>
      <c r="K352" s="1">
        <f>IF(_xlfn.XLOOKUP(D352,products!$A$1:$A$1001,products!$D$1:$D$1001,0)=0,"",_xlfn.XLOOKUP(D352,products!$A$1:$A$1001,products!$D$1:$D$1001,0))</f>
        <v>0.5</v>
      </c>
      <c r="L352">
        <f>IF(_xlfn.XLOOKUP(D352,products!$A$1:$A$1001,products!$E$1:$E$1001,0)=0,"",_xlfn.XLOOKUP(D352,products!$A$1:$A$1001,products!$E$1:$E$1001,0))</f>
        <v>5.97</v>
      </c>
      <c r="M352">
        <f t="shared" si="15"/>
        <v>23.88</v>
      </c>
      <c r="N352" t="str">
        <f t="shared" si="16"/>
        <v>Arabica</v>
      </c>
      <c r="O352" t="str">
        <f t="shared" si="17"/>
        <v>Dark</v>
      </c>
      <c r="P352" t="str">
        <f>IF(_xlfn.XLOOKUP(C352,customers!$A$1:$A$1001,customers!$I$1:$I$1001,0)=0,"",_xlfn.XLOOKUP(C352,customers!$A$1:$A$1001,customers!$I$1:$I$1001,0))</f>
        <v>No</v>
      </c>
    </row>
    <row r="353" spans="1:16" x14ac:dyDescent="0.2">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IF(_xlfn.XLOOKUP(C353,customers!$A$1:$A$1001,customers!$G$1:$G$1001,0)=0,"",_xlfn.XLOOKUP(C353,customers!$A$1:$A$1001,customers!$G$1:$G$1001,0))</f>
        <v>United States</v>
      </c>
      <c r="I353" t="str">
        <f>IF(_xlfn.XLOOKUP(D353,products!$A$1:$A$1001,products!$B$1:$B$1001,0)=0,"",_xlfn.XLOOKUP(D353,products!$A$1:$A$1001,products!$B$1:$B$1001,0))</f>
        <v>Ara</v>
      </c>
      <c r="J353" t="str">
        <f>IF(_xlfn.XLOOKUP(D353,products!$A$1:$A$1001,products!$C$1:$C$1001,0)=0,"",_xlfn.XLOOKUP(D353,products!$A$1:$A$1001,products!$C$1:$C$1001,0))</f>
        <v>M</v>
      </c>
      <c r="K353" s="1">
        <f>IF(_xlfn.XLOOKUP(D353,products!$A$1:$A$1001,products!$D$1:$D$1001,0)=0,"",_xlfn.XLOOKUP(D353,products!$A$1:$A$1001,products!$D$1:$D$1001,0))</f>
        <v>1</v>
      </c>
      <c r="L353">
        <f>IF(_xlfn.XLOOKUP(D353,products!$A$1:$A$1001,products!$E$1:$E$1001,0)=0,"",_xlfn.XLOOKUP(D353,products!$A$1:$A$1001,products!$E$1:$E$1001,0))</f>
        <v>11.25</v>
      </c>
      <c r="M353">
        <f t="shared" si="15"/>
        <v>22.5</v>
      </c>
      <c r="N353" t="str">
        <f t="shared" si="16"/>
        <v>Arabica</v>
      </c>
      <c r="O353" t="str">
        <f t="shared" si="17"/>
        <v>Medium</v>
      </c>
      <c r="P353" t="str">
        <f>IF(_xlfn.XLOOKUP(C353,customers!$A$1:$A$1001,customers!$I$1:$I$1001,0)=0,"",_xlfn.XLOOKUP(C353,customers!$A$1:$A$1001,customers!$I$1:$I$1001,0))</f>
        <v>No</v>
      </c>
    </row>
    <row r="354" spans="1:16" x14ac:dyDescent="0.2">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IF(_xlfn.XLOOKUP(C354,customers!$A$1:$A$1001,customers!$G$1:$G$1001,0)=0,"",_xlfn.XLOOKUP(C354,customers!$A$1:$A$1001,customers!$G$1:$G$1001,0))</f>
        <v>United States</v>
      </c>
      <c r="I354" t="str">
        <f>IF(_xlfn.XLOOKUP(D354,products!$A$1:$A$1001,products!$B$1:$B$1001,0)=0,"",_xlfn.XLOOKUP(D354,products!$A$1:$A$1001,products!$B$1:$B$1001,0))</f>
        <v>Exc</v>
      </c>
      <c r="J354" t="str">
        <f>IF(_xlfn.XLOOKUP(D354,products!$A$1:$A$1001,products!$C$1:$C$1001,0)=0,"",_xlfn.XLOOKUP(D354,products!$A$1:$A$1001,products!$C$1:$C$1001,0))</f>
        <v>D</v>
      </c>
      <c r="K354" s="1">
        <f>IF(_xlfn.XLOOKUP(D354,products!$A$1:$A$1001,products!$D$1:$D$1001,0)=0,"",_xlfn.XLOOKUP(D354,products!$A$1:$A$1001,products!$D$1:$D$1001,0))</f>
        <v>0.5</v>
      </c>
      <c r="L354">
        <f>IF(_xlfn.XLOOKUP(D354,products!$A$1:$A$1001,products!$E$1:$E$1001,0)=0,"",_xlfn.XLOOKUP(D354,products!$A$1:$A$1001,products!$E$1:$E$1001,0))</f>
        <v>7.29</v>
      </c>
      <c r="M354">
        <f t="shared" si="15"/>
        <v>36.450000000000003</v>
      </c>
      <c r="N354" t="str">
        <f t="shared" si="16"/>
        <v>Excelsa</v>
      </c>
      <c r="O354" t="str">
        <f t="shared" si="17"/>
        <v>Dark</v>
      </c>
      <c r="P354" t="str">
        <f>IF(_xlfn.XLOOKUP(C354,customers!$A$1:$A$1001,customers!$I$1:$I$1001,0)=0,"",_xlfn.XLOOKUP(C354,customers!$A$1:$A$1001,customers!$I$1:$I$1001,0))</f>
        <v>No</v>
      </c>
    </row>
    <row r="355" spans="1:16" x14ac:dyDescent="0.2">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IF(_xlfn.XLOOKUP(C355,customers!$A$1:$A$1001,customers!$G$1:$G$1001,0)=0,"",_xlfn.XLOOKUP(C355,customers!$A$1:$A$1001,customers!$G$1:$G$1001,0))</f>
        <v>United States</v>
      </c>
      <c r="I355" t="str">
        <f>IF(_xlfn.XLOOKUP(D355,products!$A$1:$A$1001,products!$B$1:$B$1001,0)=0,"",_xlfn.XLOOKUP(D355,products!$A$1:$A$1001,products!$B$1:$B$1001,0))</f>
        <v>Ara</v>
      </c>
      <c r="J355" t="str">
        <f>IF(_xlfn.XLOOKUP(D355,products!$A$1:$A$1001,products!$C$1:$C$1001,0)=0,"",_xlfn.XLOOKUP(D355,products!$A$1:$A$1001,products!$C$1:$C$1001,0))</f>
        <v>M</v>
      </c>
      <c r="K355" s="1">
        <f>IF(_xlfn.XLOOKUP(D355,products!$A$1:$A$1001,products!$D$1:$D$1001,0)=0,"",_xlfn.XLOOKUP(D355,products!$A$1:$A$1001,products!$D$1:$D$1001,0))</f>
        <v>0.5</v>
      </c>
      <c r="L355">
        <f>IF(_xlfn.XLOOKUP(D355,products!$A$1:$A$1001,products!$E$1:$E$1001,0)=0,"",_xlfn.XLOOKUP(D355,products!$A$1:$A$1001,products!$E$1:$E$1001,0))</f>
        <v>6.75</v>
      </c>
      <c r="M355">
        <f t="shared" si="15"/>
        <v>27</v>
      </c>
      <c r="N355" t="str">
        <f t="shared" si="16"/>
        <v>Arabica</v>
      </c>
      <c r="O355" t="str">
        <f t="shared" si="17"/>
        <v>Medium</v>
      </c>
      <c r="P355" t="str">
        <f>IF(_xlfn.XLOOKUP(C355,customers!$A$1:$A$1001,customers!$I$1:$I$1001,0)=0,"",_xlfn.XLOOKUP(C355,customers!$A$1:$A$1001,customers!$I$1:$I$1001,0))</f>
        <v>Yes</v>
      </c>
    </row>
    <row r="356" spans="1:16" x14ac:dyDescent="0.2">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IF(_xlfn.XLOOKUP(C356,customers!$A$1:$A$1001,customers!$G$1:$G$1001,0)=0,"",_xlfn.XLOOKUP(C356,customers!$A$1:$A$1001,customers!$G$1:$G$1001,0))</f>
        <v>United States</v>
      </c>
      <c r="I356" t="str">
        <f>IF(_xlfn.XLOOKUP(D356,products!$A$1:$A$1001,products!$B$1:$B$1001,0)=0,"",_xlfn.XLOOKUP(D356,products!$A$1:$A$1001,products!$B$1:$B$1001,0))</f>
        <v>Ara</v>
      </c>
      <c r="J356" t="str">
        <f>IF(_xlfn.XLOOKUP(D356,products!$A$1:$A$1001,products!$C$1:$C$1001,0)=0,"",_xlfn.XLOOKUP(D356,products!$A$1:$A$1001,products!$C$1:$C$1001,0))</f>
        <v>M</v>
      </c>
      <c r="K356" s="1">
        <f>IF(_xlfn.XLOOKUP(D356,products!$A$1:$A$1001,products!$D$1:$D$1001,0)=0,"",_xlfn.XLOOKUP(D356,products!$A$1:$A$1001,products!$D$1:$D$1001,0))</f>
        <v>2.5</v>
      </c>
      <c r="L356">
        <f>IF(_xlfn.XLOOKUP(D356,products!$A$1:$A$1001,products!$E$1:$E$1001,0)=0,"",_xlfn.XLOOKUP(D356,products!$A$1:$A$1001,products!$E$1:$E$1001,0))</f>
        <v>25.874999999999996</v>
      </c>
      <c r="M356">
        <f t="shared" si="15"/>
        <v>155.24999999999997</v>
      </c>
      <c r="N356" t="str">
        <f t="shared" si="16"/>
        <v>Arabica</v>
      </c>
      <c r="O356" t="str">
        <f t="shared" si="17"/>
        <v>Medium</v>
      </c>
      <c r="P356" t="str">
        <f>IF(_xlfn.XLOOKUP(C356,customers!$A$1:$A$1001,customers!$I$1:$I$1001,0)=0,"",_xlfn.XLOOKUP(C356,customers!$A$1:$A$1001,customers!$I$1:$I$1001,0))</f>
        <v>No</v>
      </c>
    </row>
    <row r="357" spans="1:16" x14ac:dyDescent="0.2">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IF(_xlfn.XLOOKUP(C357,customers!$A$1:$A$1001,customers!$G$1:$G$1001,0)=0,"",_xlfn.XLOOKUP(C357,customers!$A$1:$A$1001,customers!$G$1:$G$1001,0))</f>
        <v>United States</v>
      </c>
      <c r="I357" t="str">
        <f>IF(_xlfn.XLOOKUP(D357,products!$A$1:$A$1001,products!$B$1:$B$1001,0)=0,"",_xlfn.XLOOKUP(D357,products!$A$1:$A$1001,products!$B$1:$B$1001,0))</f>
        <v>Ara</v>
      </c>
      <c r="J357" t="str">
        <f>IF(_xlfn.XLOOKUP(D357,products!$A$1:$A$1001,products!$C$1:$C$1001,0)=0,"",_xlfn.XLOOKUP(D357,products!$A$1:$A$1001,products!$C$1:$C$1001,0))</f>
        <v>D</v>
      </c>
      <c r="K357" s="1">
        <f>IF(_xlfn.XLOOKUP(D357,products!$A$1:$A$1001,products!$D$1:$D$1001,0)=0,"",_xlfn.XLOOKUP(D357,products!$A$1:$A$1001,products!$D$1:$D$1001,0))</f>
        <v>2.5</v>
      </c>
      <c r="L357">
        <f>IF(_xlfn.XLOOKUP(D357,products!$A$1:$A$1001,products!$E$1:$E$1001,0)=0,"",_xlfn.XLOOKUP(D357,products!$A$1:$A$1001,products!$E$1:$E$1001,0))</f>
        <v>22.884999999999998</v>
      </c>
      <c r="M357">
        <f t="shared" si="15"/>
        <v>114.42499999999998</v>
      </c>
      <c r="N357" t="str">
        <f t="shared" si="16"/>
        <v>Arabica</v>
      </c>
      <c r="O357" t="str">
        <f t="shared" si="17"/>
        <v>Dark</v>
      </c>
      <c r="P357" t="str">
        <f>IF(_xlfn.XLOOKUP(C357,customers!$A$1:$A$1001,customers!$I$1:$I$1001,0)=0,"",_xlfn.XLOOKUP(C357,customers!$A$1:$A$1001,customers!$I$1:$I$1001,0))</f>
        <v>Yes</v>
      </c>
    </row>
    <row r="358" spans="1:16" x14ac:dyDescent="0.2">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IF(_xlfn.XLOOKUP(C358,customers!$A$1:$A$1001,customers!$G$1:$G$1001,0)=0,"",_xlfn.XLOOKUP(C358,customers!$A$1:$A$1001,customers!$G$1:$G$1001,0))</f>
        <v>United States</v>
      </c>
      <c r="I358" t="str">
        <f>IF(_xlfn.XLOOKUP(D358,products!$A$1:$A$1001,products!$B$1:$B$1001,0)=0,"",_xlfn.XLOOKUP(D358,products!$A$1:$A$1001,products!$B$1:$B$1001,0))</f>
        <v>Lib</v>
      </c>
      <c r="J358" t="str">
        <f>IF(_xlfn.XLOOKUP(D358,products!$A$1:$A$1001,products!$C$1:$C$1001,0)=0,"",_xlfn.XLOOKUP(D358,products!$A$1:$A$1001,products!$C$1:$C$1001,0))</f>
        <v>D</v>
      </c>
      <c r="K358" s="1">
        <f>IF(_xlfn.XLOOKUP(D358,products!$A$1:$A$1001,products!$D$1:$D$1001,0)=0,"",_xlfn.XLOOKUP(D358,products!$A$1:$A$1001,products!$D$1:$D$1001,0))</f>
        <v>1</v>
      </c>
      <c r="L358">
        <f>IF(_xlfn.XLOOKUP(D358,products!$A$1:$A$1001,products!$E$1:$E$1001,0)=0,"",_xlfn.XLOOKUP(D358,products!$A$1:$A$1001,products!$E$1:$E$1001,0))</f>
        <v>12.95</v>
      </c>
      <c r="M358">
        <f t="shared" si="15"/>
        <v>51.8</v>
      </c>
      <c r="N358" t="str">
        <f t="shared" si="16"/>
        <v>Liberica</v>
      </c>
      <c r="O358" t="str">
        <f t="shared" si="17"/>
        <v>Dark</v>
      </c>
      <c r="P358" t="str">
        <f>IF(_xlfn.XLOOKUP(C358,customers!$A$1:$A$1001,customers!$I$1:$I$1001,0)=0,"",_xlfn.XLOOKUP(C358,customers!$A$1:$A$1001,customers!$I$1:$I$1001,0))</f>
        <v>Yes</v>
      </c>
    </row>
    <row r="359" spans="1:16" x14ac:dyDescent="0.2">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IF(_xlfn.XLOOKUP(C359,customers!$A$1:$A$1001,customers!$G$1:$G$1001,0)=0,"",_xlfn.XLOOKUP(C359,customers!$A$1:$A$1001,customers!$G$1:$G$1001,0))</f>
        <v>United States</v>
      </c>
      <c r="I359" t="str">
        <f>IF(_xlfn.XLOOKUP(D359,products!$A$1:$A$1001,products!$B$1:$B$1001,0)=0,"",_xlfn.XLOOKUP(D359,products!$A$1:$A$1001,products!$B$1:$B$1001,0))</f>
        <v>Ara</v>
      </c>
      <c r="J359" t="str">
        <f>IF(_xlfn.XLOOKUP(D359,products!$A$1:$A$1001,products!$C$1:$C$1001,0)=0,"",_xlfn.XLOOKUP(D359,products!$A$1:$A$1001,products!$C$1:$C$1001,0))</f>
        <v>M</v>
      </c>
      <c r="K359" s="1">
        <f>IF(_xlfn.XLOOKUP(D359,products!$A$1:$A$1001,products!$D$1:$D$1001,0)=0,"",_xlfn.XLOOKUP(D359,products!$A$1:$A$1001,products!$D$1:$D$1001,0))</f>
        <v>2.5</v>
      </c>
      <c r="L359">
        <f>IF(_xlfn.XLOOKUP(D359,products!$A$1:$A$1001,products!$E$1:$E$1001,0)=0,"",_xlfn.XLOOKUP(D359,products!$A$1:$A$1001,products!$E$1:$E$1001,0))</f>
        <v>25.874999999999996</v>
      </c>
      <c r="M359">
        <f t="shared" si="15"/>
        <v>155.24999999999997</v>
      </c>
      <c r="N359" t="str">
        <f t="shared" si="16"/>
        <v>Arabica</v>
      </c>
      <c r="O359" t="str">
        <f t="shared" si="17"/>
        <v>Medium</v>
      </c>
      <c r="P359" t="str">
        <f>IF(_xlfn.XLOOKUP(C359,customers!$A$1:$A$1001,customers!$I$1:$I$1001,0)=0,"",_xlfn.XLOOKUP(C359,customers!$A$1:$A$1001,customers!$I$1:$I$1001,0))</f>
        <v>No</v>
      </c>
    </row>
    <row r="360" spans="1:16" x14ac:dyDescent="0.2">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IF(_xlfn.XLOOKUP(C360,customers!$A$1:$A$1001,customers!$G$1:$G$1001,0)=0,"",_xlfn.XLOOKUP(C360,customers!$A$1:$A$1001,customers!$G$1:$G$1001,0))</f>
        <v>United States</v>
      </c>
      <c r="I360" t="str">
        <f>IF(_xlfn.XLOOKUP(D360,products!$A$1:$A$1001,products!$B$1:$B$1001,0)=0,"",_xlfn.XLOOKUP(D360,products!$A$1:$A$1001,products!$B$1:$B$1001,0))</f>
        <v>Ara</v>
      </c>
      <c r="J360" t="str">
        <f>IF(_xlfn.XLOOKUP(D360,products!$A$1:$A$1001,products!$C$1:$C$1001,0)=0,"",_xlfn.XLOOKUP(D360,products!$A$1:$A$1001,products!$C$1:$C$1001,0))</f>
        <v>L</v>
      </c>
      <c r="K360" s="1">
        <f>IF(_xlfn.XLOOKUP(D360,products!$A$1:$A$1001,products!$D$1:$D$1001,0)=0,"",_xlfn.XLOOKUP(D360,products!$A$1:$A$1001,products!$D$1:$D$1001,0))</f>
        <v>2.5</v>
      </c>
      <c r="L360">
        <f>IF(_xlfn.XLOOKUP(D360,products!$A$1:$A$1001,products!$E$1:$E$1001,0)=0,"",_xlfn.XLOOKUP(D360,products!$A$1:$A$1001,products!$E$1:$E$1001,0))</f>
        <v>29.784999999999997</v>
      </c>
      <c r="M360">
        <f t="shared" si="15"/>
        <v>29.784999999999997</v>
      </c>
      <c r="N360" t="str">
        <f t="shared" si="16"/>
        <v>Arabica</v>
      </c>
      <c r="O360" t="str">
        <f t="shared" si="17"/>
        <v>Light</v>
      </c>
      <c r="P360" t="str">
        <f>IF(_xlfn.XLOOKUP(C360,customers!$A$1:$A$1001,customers!$I$1:$I$1001,0)=0,"",_xlfn.XLOOKUP(C360,customers!$A$1:$A$1001,customers!$I$1:$I$1001,0))</f>
        <v>No</v>
      </c>
    </row>
    <row r="361" spans="1:16" x14ac:dyDescent="0.2">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IF(_xlfn.XLOOKUP(C361,customers!$A$1:$A$1001,customers!$G$1:$G$1001,0)=0,"",_xlfn.XLOOKUP(C361,customers!$A$1:$A$1001,customers!$G$1:$G$1001,0))</f>
        <v>United Kingdom</v>
      </c>
      <c r="I361" t="str">
        <f>IF(_xlfn.XLOOKUP(D361,products!$A$1:$A$1001,products!$B$1:$B$1001,0)=0,"",_xlfn.XLOOKUP(D361,products!$A$1:$A$1001,products!$B$1:$B$1001,0))</f>
        <v>Rob</v>
      </c>
      <c r="J361" t="str">
        <f>IF(_xlfn.XLOOKUP(D361,products!$A$1:$A$1001,products!$C$1:$C$1001,0)=0,"",_xlfn.XLOOKUP(D361,products!$A$1:$A$1001,products!$C$1:$C$1001,0))</f>
        <v>L</v>
      </c>
      <c r="K361" s="1">
        <f>IF(_xlfn.XLOOKUP(D361,products!$A$1:$A$1001,products!$D$1:$D$1001,0)=0,"",_xlfn.XLOOKUP(D361,products!$A$1:$A$1001,products!$D$1:$D$1001,0))</f>
        <v>0.2</v>
      </c>
      <c r="L361">
        <f>IF(_xlfn.XLOOKUP(D361,products!$A$1:$A$1001,products!$E$1:$E$1001,0)=0,"",_xlfn.XLOOKUP(D361,products!$A$1:$A$1001,products!$E$1:$E$1001,0))</f>
        <v>3.5849999999999995</v>
      </c>
      <c r="M361">
        <f t="shared" si="15"/>
        <v>21.509999999999998</v>
      </c>
      <c r="N361" t="str">
        <f t="shared" si="16"/>
        <v>Robusta</v>
      </c>
      <c r="O361" t="str">
        <f t="shared" si="17"/>
        <v>Light</v>
      </c>
      <c r="P361" t="str">
        <f>IF(_xlfn.XLOOKUP(C361,customers!$A$1:$A$1001,customers!$I$1:$I$1001,0)=0,"",_xlfn.XLOOKUP(C361,customers!$A$1:$A$1001,customers!$I$1:$I$1001,0))</f>
        <v>No</v>
      </c>
    </row>
    <row r="362" spans="1:16" x14ac:dyDescent="0.2">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IF(_xlfn.XLOOKUP(C362,customers!$A$1:$A$1001,customers!$G$1:$G$1001,0)=0,"",_xlfn.XLOOKUP(C362,customers!$A$1:$A$1001,customers!$G$1:$G$1001,0))</f>
        <v>United States</v>
      </c>
      <c r="I362" t="str">
        <f>IF(_xlfn.XLOOKUP(D362,products!$A$1:$A$1001,products!$B$1:$B$1001,0)=0,"",_xlfn.XLOOKUP(D362,products!$A$1:$A$1001,products!$B$1:$B$1001,0))</f>
        <v>Rob</v>
      </c>
      <c r="J362" t="str">
        <f>IF(_xlfn.XLOOKUP(D362,products!$A$1:$A$1001,products!$C$1:$C$1001,0)=0,"",_xlfn.XLOOKUP(D362,products!$A$1:$A$1001,products!$C$1:$C$1001,0))</f>
        <v>D</v>
      </c>
      <c r="K362" s="1">
        <f>IF(_xlfn.XLOOKUP(D362,products!$A$1:$A$1001,products!$D$1:$D$1001,0)=0,"",_xlfn.XLOOKUP(D362,products!$A$1:$A$1001,products!$D$1:$D$1001,0))</f>
        <v>2.5</v>
      </c>
      <c r="L362">
        <f>IF(_xlfn.XLOOKUP(D362,products!$A$1:$A$1001,products!$E$1:$E$1001,0)=0,"",_xlfn.XLOOKUP(D362,products!$A$1:$A$1001,products!$E$1:$E$1001,0))</f>
        <v>20.584999999999997</v>
      </c>
      <c r="M362">
        <f t="shared" si="15"/>
        <v>41.169999999999995</v>
      </c>
      <c r="N362" t="str">
        <f t="shared" si="16"/>
        <v>Robusta</v>
      </c>
      <c r="O362" t="str">
        <f t="shared" si="17"/>
        <v>Dark</v>
      </c>
      <c r="P362" t="str">
        <f>IF(_xlfn.XLOOKUP(C362,customers!$A$1:$A$1001,customers!$I$1:$I$1001,0)=0,"",_xlfn.XLOOKUP(C362,customers!$A$1:$A$1001,customers!$I$1:$I$1001,0))</f>
        <v>No</v>
      </c>
    </row>
    <row r="363" spans="1:16" x14ac:dyDescent="0.2">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IF(_xlfn.XLOOKUP(C363,customers!$A$1:$A$1001,customers!$G$1:$G$1001,0)=0,"",_xlfn.XLOOKUP(C363,customers!$A$1:$A$1001,customers!$G$1:$G$1001,0))</f>
        <v>United States</v>
      </c>
      <c r="I363" t="str">
        <f>IF(_xlfn.XLOOKUP(D363,products!$A$1:$A$1001,products!$B$1:$B$1001,0)=0,"",_xlfn.XLOOKUP(D363,products!$A$1:$A$1001,products!$B$1:$B$1001,0))</f>
        <v>Rob</v>
      </c>
      <c r="J363" t="str">
        <f>IF(_xlfn.XLOOKUP(D363,products!$A$1:$A$1001,products!$C$1:$C$1001,0)=0,"",_xlfn.XLOOKUP(D363,products!$A$1:$A$1001,products!$C$1:$C$1001,0))</f>
        <v>M</v>
      </c>
      <c r="K363" s="1">
        <f>IF(_xlfn.XLOOKUP(D363,products!$A$1:$A$1001,products!$D$1:$D$1001,0)=0,"",_xlfn.XLOOKUP(D363,products!$A$1:$A$1001,products!$D$1:$D$1001,0))</f>
        <v>0.5</v>
      </c>
      <c r="L363">
        <f>IF(_xlfn.XLOOKUP(D363,products!$A$1:$A$1001,products!$E$1:$E$1001,0)=0,"",_xlfn.XLOOKUP(D363,products!$A$1:$A$1001,products!$E$1:$E$1001,0))</f>
        <v>5.97</v>
      </c>
      <c r="M363">
        <f t="shared" si="15"/>
        <v>5.97</v>
      </c>
      <c r="N363" t="str">
        <f t="shared" si="16"/>
        <v>Robusta</v>
      </c>
      <c r="O363" t="str">
        <f t="shared" si="17"/>
        <v>Medium</v>
      </c>
      <c r="P363" t="str">
        <f>IF(_xlfn.XLOOKUP(C363,customers!$A$1:$A$1001,customers!$I$1:$I$1001,0)=0,"",_xlfn.XLOOKUP(C363,customers!$A$1:$A$1001,customers!$I$1:$I$1001,0))</f>
        <v>No</v>
      </c>
    </row>
    <row r="364" spans="1:16" x14ac:dyDescent="0.2">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IF(_xlfn.XLOOKUP(C364,customers!$A$1:$A$1001,customers!$G$1:$G$1001,0)=0,"",_xlfn.XLOOKUP(C364,customers!$A$1:$A$1001,customers!$G$1:$G$1001,0))</f>
        <v>United States</v>
      </c>
      <c r="I364" t="str">
        <f>IF(_xlfn.XLOOKUP(D364,products!$A$1:$A$1001,products!$B$1:$B$1001,0)=0,"",_xlfn.XLOOKUP(D364,products!$A$1:$A$1001,products!$B$1:$B$1001,0))</f>
        <v>Exc</v>
      </c>
      <c r="J364" t="str">
        <f>IF(_xlfn.XLOOKUP(D364,products!$A$1:$A$1001,products!$C$1:$C$1001,0)=0,"",_xlfn.XLOOKUP(D364,products!$A$1:$A$1001,products!$C$1:$C$1001,0))</f>
        <v>L</v>
      </c>
      <c r="K364" s="1">
        <f>IF(_xlfn.XLOOKUP(D364,products!$A$1:$A$1001,products!$D$1:$D$1001,0)=0,"",_xlfn.XLOOKUP(D364,products!$A$1:$A$1001,products!$D$1:$D$1001,0))</f>
        <v>1</v>
      </c>
      <c r="L364">
        <f>IF(_xlfn.XLOOKUP(D364,products!$A$1:$A$1001,products!$E$1:$E$1001,0)=0,"",_xlfn.XLOOKUP(D364,products!$A$1:$A$1001,products!$E$1:$E$1001,0))</f>
        <v>14.85</v>
      </c>
      <c r="M364">
        <f t="shared" si="15"/>
        <v>74.25</v>
      </c>
      <c r="N364" t="str">
        <f t="shared" si="16"/>
        <v>Excelsa</v>
      </c>
      <c r="O364" t="str">
        <f t="shared" si="17"/>
        <v>Light</v>
      </c>
      <c r="P364" t="str">
        <f>IF(_xlfn.XLOOKUP(C364,customers!$A$1:$A$1001,customers!$I$1:$I$1001,0)=0,"",_xlfn.XLOOKUP(C364,customers!$A$1:$A$1001,customers!$I$1:$I$1001,0))</f>
        <v>Yes</v>
      </c>
    </row>
    <row r="365" spans="1:16" x14ac:dyDescent="0.2">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IF(_xlfn.XLOOKUP(C365,customers!$A$1:$A$1001,customers!$G$1:$G$1001,0)=0,"",_xlfn.XLOOKUP(C365,customers!$A$1:$A$1001,customers!$G$1:$G$1001,0))</f>
        <v>United States</v>
      </c>
      <c r="I365" t="str">
        <f>IF(_xlfn.XLOOKUP(D365,products!$A$1:$A$1001,products!$B$1:$B$1001,0)=0,"",_xlfn.XLOOKUP(D365,products!$A$1:$A$1001,products!$B$1:$B$1001,0))</f>
        <v>Lib</v>
      </c>
      <c r="J365" t="str">
        <f>IF(_xlfn.XLOOKUP(D365,products!$A$1:$A$1001,products!$C$1:$C$1001,0)=0,"",_xlfn.XLOOKUP(D365,products!$A$1:$A$1001,products!$C$1:$C$1001,0))</f>
        <v>M</v>
      </c>
      <c r="K365" s="1">
        <f>IF(_xlfn.XLOOKUP(D365,products!$A$1:$A$1001,products!$D$1:$D$1001,0)=0,"",_xlfn.XLOOKUP(D365,products!$A$1:$A$1001,products!$D$1:$D$1001,0))</f>
        <v>1</v>
      </c>
      <c r="L365">
        <f>IF(_xlfn.XLOOKUP(D365,products!$A$1:$A$1001,products!$E$1:$E$1001,0)=0,"",_xlfn.XLOOKUP(D365,products!$A$1:$A$1001,products!$E$1:$E$1001,0))</f>
        <v>14.55</v>
      </c>
      <c r="M365">
        <f t="shared" si="15"/>
        <v>87.300000000000011</v>
      </c>
      <c r="N365" t="str">
        <f t="shared" si="16"/>
        <v>Liberica</v>
      </c>
      <c r="O365" t="str">
        <f t="shared" si="17"/>
        <v>Medium</v>
      </c>
      <c r="P365" t="str">
        <f>IF(_xlfn.XLOOKUP(C365,customers!$A$1:$A$1001,customers!$I$1:$I$1001,0)=0,"",_xlfn.XLOOKUP(C365,customers!$A$1:$A$1001,customers!$I$1:$I$1001,0))</f>
        <v>No</v>
      </c>
    </row>
    <row r="366" spans="1:16" x14ac:dyDescent="0.2">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IF(_xlfn.XLOOKUP(C366,customers!$A$1:$A$1001,customers!$G$1:$G$1001,0)=0,"",_xlfn.XLOOKUP(C366,customers!$A$1:$A$1001,customers!$G$1:$G$1001,0))</f>
        <v>United States</v>
      </c>
      <c r="I366" t="str">
        <f>IF(_xlfn.XLOOKUP(D366,products!$A$1:$A$1001,products!$B$1:$B$1001,0)=0,"",_xlfn.XLOOKUP(D366,products!$A$1:$A$1001,products!$B$1:$B$1001,0))</f>
        <v>Exc</v>
      </c>
      <c r="J366" t="str">
        <f>IF(_xlfn.XLOOKUP(D366,products!$A$1:$A$1001,products!$C$1:$C$1001,0)=0,"",_xlfn.XLOOKUP(D366,products!$A$1:$A$1001,products!$C$1:$C$1001,0))</f>
        <v>D</v>
      </c>
      <c r="K366" s="1">
        <f>IF(_xlfn.XLOOKUP(D366,products!$A$1:$A$1001,products!$D$1:$D$1001,0)=0,"",_xlfn.XLOOKUP(D366,products!$A$1:$A$1001,products!$D$1:$D$1001,0))</f>
        <v>1</v>
      </c>
      <c r="L366">
        <f>IF(_xlfn.XLOOKUP(D366,products!$A$1:$A$1001,products!$E$1:$E$1001,0)=0,"",_xlfn.XLOOKUP(D366,products!$A$1:$A$1001,products!$E$1:$E$1001,0))</f>
        <v>12.15</v>
      </c>
      <c r="M366">
        <f t="shared" si="15"/>
        <v>72.900000000000006</v>
      </c>
      <c r="N366" t="str">
        <f t="shared" si="16"/>
        <v>Excelsa</v>
      </c>
      <c r="O366" t="str">
        <f t="shared" si="17"/>
        <v>Dark</v>
      </c>
      <c r="P366" t="str">
        <f>IF(_xlfn.XLOOKUP(C366,customers!$A$1:$A$1001,customers!$I$1:$I$1001,0)=0,"",_xlfn.XLOOKUP(C366,customers!$A$1:$A$1001,customers!$I$1:$I$1001,0))</f>
        <v>Yes</v>
      </c>
    </row>
    <row r="367" spans="1:16" x14ac:dyDescent="0.2">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IF(_xlfn.XLOOKUP(C367,customers!$A$1:$A$1001,customers!$G$1:$G$1001,0)=0,"",_xlfn.XLOOKUP(C367,customers!$A$1:$A$1001,customers!$G$1:$G$1001,0))</f>
        <v>United States</v>
      </c>
      <c r="I367" t="str">
        <f>IF(_xlfn.XLOOKUP(D367,products!$A$1:$A$1001,products!$B$1:$B$1001,0)=0,"",_xlfn.XLOOKUP(D367,products!$A$1:$A$1001,products!$B$1:$B$1001,0))</f>
        <v>Lib</v>
      </c>
      <c r="J367" t="str">
        <f>IF(_xlfn.XLOOKUP(D367,products!$A$1:$A$1001,products!$C$1:$C$1001,0)=0,"",_xlfn.XLOOKUP(D367,products!$A$1:$A$1001,products!$C$1:$C$1001,0))</f>
        <v>D</v>
      </c>
      <c r="K367" s="1">
        <f>IF(_xlfn.XLOOKUP(D367,products!$A$1:$A$1001,products!$D$1:$D$1001,0)=0,"",_xlfn.XLOOKUP(D367,products!$A$1:$A$1001,products!$D$1:$D$1001,0))</f>
        <v>0.5</v>
      </c>
      <c r="L367">
        <f>IF(_xlfn.XLOOKUP(D367,products!$A$1:$A$1001,products!$E$1:$E$1001,0)=0,"",_xlfn.XLOOKUP(D367,products!$A$1:$A$1001,products!$E$1:$E$1001,0))</f>
        <v>7.77</v>
      </c>
      <c r="M367">
        <f t="shared" si="15"/>
        <v>7.77</v>
      </c>
      <c r="N367" t="str">
        <f t="shared" si="16"/>
        <v>Liberica</v>
      </c>
      <c r="O367" t="str">
        <f t="shared" si="17"/>
        <v>Dark</v>
      </c>
      <c r="P367" t="str">
        <f>IF(_xlfn.XLOOKUP(C367,customers!$A$1:$A$1001,customers!$I$1:$I$1001,0)=0,"",_xlfn.XLOOKUP(C367,customers!$A$1:$A$1001,customers!$I$1:$I$1001,0))</f>
        <v>No</v>
      </c>
    </row>
    <row r="368" spans="1:16" x14ac:dyDescent="0.2">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IF(_xlfn.XLOOKUP(C368,customers!$A$1:$A$1001,customers!$G$1:$G$1001,0)=0,"",_xlfn.XLOOKUP(C368,customers!$A$1:$A$1001,customers!$G$1:$G$1001,0))</f>
        <v>United States</v>
      </c>
      <c r="I368" t="str">
        <f>IF(_xlfn.XLOOKUP(D368,products!$A$1:$A$1001,products!$B$1:$B$1001,0)=0,"",_xlfn.XLOOKUP(D368,products!$A$1:$A$1001,products!$B$1:$B$1001,0))</f>
        <v>Exc</v>
      </c>
      <c r="J368" t="str">
        <f>IF(_xlfn.XLOOKUP(D368,products!$A$1:$A$1001,products!$C$1:$C$1001,0)=0,"",_xlfn.XLOOKUP(D368,products!$A$1:$A$1001,products!$C$1:$C$1001,0))</f>
        <v>D</v>
      </c>
      <c r="K368" s="1">
        <f>IF(_xlfn.XLOOKUP(D368,products!$A$1:$A$1001,products!$D$1:$D$1001,0)=0,"",_xlfn.XLOOKUP(D368,products!$A$1:$A$1001,products!$D$1:$D$1001,0))</f>
        <v>0.5</v>
      </c>
      <c r="L368">
        <f>IF(_xlfn.XLOOKUP(D368,products!$A$1:$A$1001,products!$E$1:$E$1001,0)=0,"",_xlfn.XLOOKUP(D368,products!$A$1:$A$1001,products!$E$1:$E$1001,0))</f>
        <v>7.29</v>
      </c>
      <c r="M368">
        <f t="shared" si="15"/>
        <v>43.74</v>
      </c>
      <c r="N368" t="str">
        <f t="shared" si="16"/>
        <v>Excelsa</v>
      </c>
      <c r="O368" t="str">
        <f t="shared" si="17"/>
        <v>Dark</v>
      </c>
      <c r="P368" t="str">
        <f>IF(_xlfn.XLOOKUP(C368,customers!$A$1:$A$1001,customers!$I$1:$I$1001,0)=0,"",_xlfn.XLOOKUP(C368,customers!$A$1:$A$1001,customers!$I$1:$I$1001,0))</f>
        <v>No</v>
      </c>
    </row>
    <row r="369" spans="1:16" x14ac:dyDescent="0.2">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IF(_xlfn.XLOOKUP(C369,customers!$A$1:$A$1001,customers!$G$1:$G$1001,0)=0,"",_xlfn.XLOOKUP(C369,customers!$A$1:$A$1001,customers!$G$1:$G$1001,0))</f>
        <v>United States</v>
      </c>
      <c r="I369" t="str">
        <f>IF(_xlfn.XLOOKUP(D369,products!$A$1:$A$1001,products!$B$1:$B$1001,0)=0,"",_xlfn.XLOOKUP(D369,products!$A$1:$A$1001,products!$B$1:$B$1001,0))</f>
        <v>Lib</v>
      </c>
      <c r="J369" t="str">
        <f>IF(_xlfn.XLOOKUP(D369,products!$A$1:$A$1001,products!$C$1:$C$1001,0)=0,"",_xlfn.XLOOKUP(D369,products!$A$1:$A$1001,products!$C$1:$C$1001,0))</f>
        <v>M</v>
      </c>
      <c r="K369" s="1">
        <f>IF(_xlfn.XLOOKUP(D369,products!$A$1:$A$1001,products!$D$1:$D$1001,0)=0,"",_xlfn.XLOOKUP(D369,products!$A$1:$A$1001,products!$D$1:$D$1001,0))</f>
        <v>0.2</v>
      </c>
      <c r="L369">
        <f>IF(_xlfn.XLOOKUP(D369,products!$A$1:$A$1001,products!$E$1:$E$1001,0)=0,"",_xlfn.XLOOKUP(D369,products!$A$1:$A$1001,products!$E$1:$E$1001,0))</f>
        <v>4.3650000000000002</v>
      </c>
      <c r="M369">
        <f t="shared" si="15"/>
        <v>8.73</v>
      </c>
      <c r="N369" t="str">
        <f t="shared" si="16"/>
        <v>Liberica</v>
      </c>
      <c r="O369" t="str">
        <f t="shared" si="17"/>
        <v>Medium</v>
      </c>
      <c r="P369" t="str">
        <f>IF(_xlfn.XLOOKUP(C369,customers!$A$1:$A$1001,customers!$I$1:$I$1001,0)=0,"",_xlfn.XLOOKUP(C369,customers!$A$1:$A$1001,customers!$I$1:$I$1001,0))</f>
        <v>Yes</v>
      </c>
    </row>
    <row r="370" spans="1:16" x14ac:dyDescent="0.2">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IF(_xlfn.XLOOKUP(C370,customers!$A$1:$A$1001,customers!$G$1:$G$1001,0)=0,"",_xlfn.XLOOKUP(C370,customers!$A$1:$A$1001,customers!$G$1:$G$1001,0))</f>
        <v>United States</v>
      </c>
      <c r="I370" t="str">
        <f>IF(_xlfn.XLOOKUP(D370,products!$A$1:$A$1001,products!$B$1:$B$1001,0)=0,"",_xlfn.XLOOKUP(D370,products!$A$1:$A$1001,products!$B$1:$B$1001,0))</f>
        <v>Exc</v>
      </c>
      <c r="J370" t="str">
        <f>IF(_xlfn.XLOOKUP(D370,products!$A$1:$A$1001,products!$C$1:$C$1001,0)=0,"",_xlfn.XLOOKUP(D370,products!$A$1:$A$1001,products!$C$1:$C$1001,0))</f>
        <v>M</v>
      </c>
      <c r="K370" s="1">
        <f>IF(_xlfn.XLOOKUP(D370,products!$A$1:$A$1001,products!$D$1:$D$1001,0)=0,"",_xlfn.XLOOKUP(D370,products!$A$1:$A$1001,products!$D$1:$D$1001,0))</f>
        <v>2.5</v>
      </c>
      <c r="L370">
        <f>IF(_xlfn.XLOOKUP(D370,products!$A$1:$A$1001,products!$E$1:$E$1001,0)=0,"",_xlfn.XLOOKUP(D370,products!$A$1:$A$1001,products!$E$1:$E$1001,0))</f>
        <v>31.624999999999996</v>
      </c>
      <c r="M370">
        <f t="shared" si="15"/>
        <v>63.249999999999993</v>
      </c>
      <c r="N370" t="str">
        <f t="shared" si="16"/>
        <v>Excelsa</v>
      </c>
      <c r="O370" t="str">
        <f t="shared" si="17"/>
        <v>Medium</v>
      </c>
      <c r="P370" t="str">
        <f>IF(_xlfn.XLOOKUP(C370,customers!$A$1:$A$1001,customers!$I$1:$I$1001,0)=0,"",_xlfn.XLOOKUP(C370,customers!$A$1:$A$1001,customers!$I$1:$I$1001,0))</f>
        <v>No</v>
      </c>
    </row>
    <row r="371" spans="1:16" x14ac:dyDescent="0.2">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IF(_xlfn.XLOOKUP(C371,customers!$A$1:$A$1001,customers!$G$1:$G$1001,0)=0,"",_xlfn.XLOOKUP(C371,customers!$A$1:$A$1001,customers!$G$1:$G$1001,0))</f>
        <v>United States</v>
      </c>
      <c r="I371" t="str">
        <f>IF(_xlfn.XLOOKUP(D371,products!$A$1:$A$1001,products!$B$1:$B$1001,0)=0,"",_xlfn.XLOOKUP(D371,products!$A$1:$A$1001,products!$B$1:$B$1001,0))</f>
        <v>Exc</v>
      </c>
      <c r="J371" t="str">
        <f>IF(_xlfn.XLOOKUP(D371,products!$A$1:$A$1001,products!$C$1:$C$1001,0)=0,"",_xlfn.XLOOKUP(D371,products!$A$1:$A$1001,products!$C$1:$C$1001,0))</f>
        <v>L</v>
      </c>
      <c r="K371" s="1">
        <f>IF(_xlfn.XLOOKUP(D371,products!$A$1:$A$1001,products!$D$1:$D$1001,0)=0,"",_xlfn.XLOOKUP(D371,products!$A$1:$A$1001,products!$D$1:$D$1001,0))</f>
        <v>0.5</v>
      </c>
      <c r="L371">
        <f>IF(_xlfn.XLOOKUP(D371,products!$A$1:$A$1001,products!$E$1:$E$1001,0)=0,"",_xlfn.XLOOKUP(D371,products!$A$1:$A$1001,products!$E$1:$E$1001,0))</f>
        <v>8.91</v>
      </c>
      <c r="M371">
        <f t="shared" si="15"/>
        <v>8.91</v>
      </c>
      <c r="N371" t="str">
        <f t="shared" si="16"/>
        <v>Excelsa</v>
      </c>
      <c r="O371" t="str">
        <f t="shared" si="17"/>
        <v>Light</v>
      </c>
      <c r="P371" t="str">
        <f>IF(_xlfn.XLOOKUP(C371,customers!$A$1:$A$1001,customers!$I$1:$I$1001,0)=0,"",_xlfn.XLOOKUP(C371,customers!$A$1:$A$1001,customers!$I$1:$I$1001,0))</f>
        <v>Yes</v>
      </c>
    </row>
    <row r="372" spans="1:16" x14ac:dyDescent="0.2">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IF(_xlfn.XLOOKUP(C372,customers!$A$1:$A$1001,customers!$G$1:$G$1001,0)=0,"",_xlfn.XLOOKUP(C372,customers!$A$1:$A$1001,customers!$G$1:$G$1001,0))</f>
        <v>United States</v>
      </c>
      <c r="I372" t="str">
        <f>IF(_xlfn.XLOOKUP(D372,products!$A$1:$A$1001,products!$B$1:$B$1001,0)=0,"",_xlfn.XLOOKUP(D372,products!$A$1:$A$1001,products!$B$1:$B$1001,0))</f>
        <v>Exc</v>
      </c>
      <c r="J372" t="str">
        <f>IF(_xlfn.XLOOKUP(D372,products!$A$1:$A$1001,products!$C$1:$C$1001,0)=0,"",_xlfn.XLOOKUP(D372,products!$A$1:$A$1001,products!$C$1:$C$1001,0))</f>
        <v>D</v>
      </c>
      <c r="K372" s="1">
        <f>IF(_xlfn.XLOOKUP(D372,products!$A$1:$A$1001,products!$D$1:$D$1001,0)=0,"",_xlfn.XLOOKUP(D372,products!$A$1:$A$1001,products!$D$1:$D$1001,0))</f>
        <v>1</v>
      </c>
      <c r="L372">
        <f>IF(_xlfn.XLOOKUP(D372,products!$A$1:$A$1001,products!$E$1:$E$1001,0)=0,"",_xlfn.XLOOKUP(D372,products!$A$1:$A$1001,products!$E$1:$E$1001,0))</f>
        <v>12.15</v>
      </c>
      <c r="M372">
        <f t="shared" si="15"/>
        <v>24.3</v>
      </c>
      <c r="N372" t="str">
        <f t="shared" si="16"/>
        <v>Excelsa</v>
      </c>
      <c r="O372" t="str">
        <f t="shared" si="17"/>
        <v>Dark</v>
      </c>
      <c r="P372" t="str">
        <f>IF(_xlfn.XLOOKUP(C372,customers!$A$1:$A$1001,customers!$I$1:$I$1001,0)=0,"",_xlfn.XLOOKUP(C372,customers!$A$1:$A$1001,customers!$I$1:$I$1001,0))</f>
        <v>Yes</v>
      </c>
    </row>
    <row r="373" spans="1:16" x14ac:dyDescent="0.2">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IF(_xlfn.XLOOKUP(C373,customers!$A$1:$A$1001,customers!$G$1:$G$1001,0)=0,"",_xlfn.XLOOKUP(C373,customers!$A$1:$A$1001,customers!$G$1:$G$1001,0))</f>
        <v>United States</v>
      </c>
      <c r="I373" t="str">
        <f>IF(_xlfn.XLOOKUP(D373,products!$A$1:$A$1001,products!$B$1:$B$1001,0)=0,"",_xlfn.XLOOKUP(D373,products!$A$1:$A$1001,products!$B$1:$B$1001,0))</f>
        <v>Ara</v>
      </c>
      <c r="J373" t="str">
        <f>IF(_xlfn.XLOOKUP(D373,products!$A$1:$A$1001,products!$C$1:$C$1001,0)=0,"",_xlfn.XLOOKUP(D373,products!$A$1:$A$1001,products!$C$1:$C$1001,0))</f>
        <v>L</v>
      </c>
      <c r="K373" s="1">
        <f>IF(_xlfn.XLOOKUP(D373,products!$A$1:$A$1001,products!$D$1:$D$1001,0)=0,"",_xlfn.XLOOKUP(D373,products!$A$1:$A$1001,products!$D$1:$D$1001,0))</f>
        <v>0.5</v>
      </c>
      <c r="L373">
        <f>IF(_xlfn.XLOOKUP(D373,products!$A$1:$A$1001,products!$E$1:$E$1001,0)=0,"",_xlfn.XLOOKUP(D373,products!$A$1:$A$1001,products!$E$1:$E$1001,0))</f>
        <v>7.77</v>
      </c>
      <c r="M373">
        <f t="shared" si="15"/>
        <v>46.62</v>
      </c>
      <c r="N373" t="str">
        <f t="shared" si="16"/>
        <v>Arabica</v>
      </c>
      <c r="O373" t="str">
        <f t="shared" si="17"/>
        <v>Light</v>
      </c>
      <c r="P373" t="str">
        <f>IF(_xlfn.XLOOKUP(C373,customers!$A$1:$A$1001,customers!$I$1:$I$1001,0)=0,"",_xlfn.XLOOKUP(C373,customers!$A$1:$A$1001,customers!$I$1:$I$1001,0))</f>
        <v>Yes</v>
      </c>
    </row>
    <row r="374" spans="1:16" x14ac:dyDescent="0.2">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IF(_xlfn.XLOOKUP(C374,customers!$A$1:$A$1001,customers!$G$1:$G$1001,0)=0,"",_xlfn.XLOOKUP(C374,customers!$A$1:$A$1001,customers!$G$1:$G$1001,0))</f>
        <v>United States</v>
      </c>
      <c r="I374" t="str">
        <f>IF(_xlfn.XLOOKUP(D374,products!$A$1:$A$1001,products!$B$1:$B$1001,0)=0,"",_xlfn.XLOOKUP(D374,products!$A$1:$A$1001,products!$B$1:$B$1001,0))</f>
        <v>Rob</v>
      </c>
      <c r="J374" t="str">
        <f>IF(_xlfn.XLOOKUP(D374,products!$A$1:$A$1001,products!$C$1:$C$1001,0)=0,"",_xlfn.XLOOKUP(D374,products!$A$1:$A$1001,products!$C$1:$C$1001,0))</f>
        <v>L</v>
      </c>
      <c r="K374" s="1">
        <f>IF(_xlfn.XLOOKUP(D374,products!$A$1:$A$1001,products!$D$1:$D$1001,0)=0,"",_xlfn.XLOOKUP(D374,products!$A$1:$A$1001,products!$D$1:$D$1001,0))</f>
        <v>0.5</v>
      </c>
      <c r="L374">
        <f>IF(_xlfn.XLOOKUP(D374,products!$A$1:$A$1001,products!$E$1:$E$1001,0)=0,"",_xlfn.XLOOKUP(D374,products!$A$1:$A$1001,products!$E$1:$E$1001,0))</f>
        <v>7.169999999999999</v>
      </c>
      <c r="M374">
        <f t="shared" si="15"/>
        <v>43.019999999999996</v>
      </c>
      <c r="N374" t="str">
        <f t="shared" si="16"/>
        <v>Robusta</v>
      </c>
      <c r="O374" t="str">
        <f t="shared" si="17"/>
        <v>Light</v>
      </c>
      <c r="P374" t="str">
        <f>IF(_xlfn.XLOOKUP(C374,customers!$A$1:$A$1001,customers!$I$1:$I$1001,0)=0,"",_xlfn.XLOOKUP(C374,customers!$A$1:$A$1001,customers!$I$1:$I$1001,0))</f>
        <v>No</v>
      </c>
    </row>
    <row r="375" spans="1:16" x14ac:dyDescent="0.2">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IF(_xlfn.XLOOKUP(C375,customers!$A$1:$A$1001,customers!$G$1:$G$1001,0)=0,"",_xlfn.XLOOKUP(C375,customers!$A$1:$A$1001,customers!$G$1:$G$1001,0))</f>
        <v>Ireland</v>
      </c>
      <c r="I375" t="str">
        <f>IF(_xlfn.XLOOKUP(D375,products!$A$1:$A$1001,products!$B$1:$B$1001,0)=0,"",_xlfn.XLOOKUP(D375,products!$A$1:$A$1001,products!$B$1:$B$1001,0))</f>
        <v>Ara</v>
      </c>
      <c r="J375" t="str">
        <f>IF(_xlfn.XLOOKUP(D375,products!$A$1:$A$1001,products!$C$1:$C$1001,0)=0,"",_xlfn.XLOOKUP(D375,products!$A$1:$A$1001,products!$C$1:$C$1001,0))</f>
        <v>D</v>
      </c>
      <c r="K375" s="1">
        <f>IF(_xlfn.XLOOKUP(D375,products!$A$1:$A$1001,products!$D$1:$D$1001,0)=0,"",_xlfn.XLOOKUP(D375,products!$A$1:$A$1001,products!$D$1:$D$1001,0))</f>
        <v>0.5</v>
      </c>
      <c r="L375">
        <f>IF(_xlfn.XLOOKUP(D375,products!$A$1:$A$1001,products!$E$1:$E$1001,0)=0,"",_xlfn.XLOOKUP(D375,products!$A$1:$A$1001,products!$E$1:$E$1001,0))</f>
        <v>5.97</v>
      </c>
      <c r="M375">
        <f t="shared" si="15"/>
        <v>17.91</v>
      </c>
      <c r="N375" t="str">
        <f t="shared" si="16"/>
        <v>Arabica</v>
      </c>
      <c r="O375" t="str">
        <f t="shared" si="17"/>
        <v>Dark</v>
      </c>
      <c r="P375" t="str">
        <f>IF(_xlfn.XLOOKUP(C375,customers!$A$1:$A$1001,customers!$I$1:$I$1001,0)=0,"",_xlfn.XLOOKUP(C375,customers!$A$1:$A$1001,customers!$I$1:$I$1001,0))</f>
        <v>Yes</v>
      </c>
    </row>
    <row r="376" spans="1:16" x14ac:dyDescent="0.2">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IF(_xlfn.XLOOKUP(C376,customers!$A$1:$A$1001,customers!$G$1:$G$1001,0)=0,"",_xlfn.XLOOKUP(C376,customers!$A$1:$A$1001,customers!$G$1:$G$1001,0))</f>
        <v>United States</v>
      </c>
      <c r="I376" t="str">
        <f>IF(_xlfn.XLOOKUP(D376,products!$A$1:$A$1001,products!$B$1:$B$1001,0)=0,"",_xlfn.XLOOKUP(D376,products!$A$1:$A$1001,products!$B$1:$B$1001,0))</f>
        <v>Lib</v>
      </c>
      <c r="J376" t="str">
        <f>IF(_xlfn.XLOOKUP(D376,products!$A$1:$A$1001,products!$C$1:$C$1001,0)=0,"",_xlfn.XLOOKUP(D376,products!$A$1:$A$1001,products!$C$1:$C$1001,0))</f>
        <v>L</v>
      </c>
      <c r="K376" s="1">
        <f>IF(_xlfn.XLOOKUP(D376,products!$A$1:$A$1001,products!$D$1:$D$1001,0)=0,"",_xlfn.XLOOKUP(D376,products!$A$1:$A$1001,products!$D$1:$D$1001,0))</f>
        <v>0.5</v>
      </c>
      <c r="L376">
        <f>IF(_xlfn.XLOOKUP(D376,products!$A$1:$A$1001,products!$E$1:$E$1001,0)=0,"",_xlfn.XLOOKUP(D376,products!$A$1:$A$1001,products!$E$1:$E$1001,0))</f>
        <v>9.51</v>
      </c>
      <c r="M376">
        <f t="shared" si="15"/>
        <v>38.04</v>
      </c>
      <c r="N376" t="str">
        <f t="shared" si="16"/>
        <v>Liberica</v>
      </c>
      <c r="O376" t="str">
        <f t="shared" si="17"/>
        <v>Light</v>
      </c>
      <c r="P376" t="str">
        <f>IF(_xlfn.XLOOKUP(C376,customers!$A$1:$A$1001,customers!$I$1:$I$1001,0)=0,"",_xlfn.XLOOKUP(C376,customers!$A$1:$A$1001,customers!$I$1:$I$1001,0))</f>
        <v>Yes</v>
      </c>
    </row>
    <row r="377" spans="1:16" x14ac:dyDescent="0.2">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IF(_xlfn.XLOOKUP(C377,customers!$A$1:$A$1001,customers!$G$1:$G$1001,0)=0,"",_xlfn.XLOOKUP(C377,customers!$A$1:$A$1001,customers!$G$1:$G$1001,0))</f>
        <v>United States</v>
      </c>
      <c r="I377" t="str">
        <f>IF(_xlfn.XLOOKUP(D377,products!$A$1:$A$1001,products!$B$1:$B$1001,0)=0,"",_xlfn.XLOOKUP(D377,products!$A$1:$A$1001,products!$B$1:$B$1001,0))</f>
        <v>Ara</v>
      </c>
      <c r="J377" t="str">
        <f>IF(_xlfn.XLOOKUP(D377,products!$A$1:$A$1001,products!$C$1:$C$1001,0)=0,"",_xlfn.XLOOKUP(D377,products!$A$1:$A$1001,products!$C$1:$C$1001,0))</f>
        <v>M</v>
      </c>
      <c r="K377" s="1">
        <f>IF(_xlfn.XLOOKUP(D377,products!$A$1:$A$1001,products!$D$1:$D$1001,0)=0,"",_xlfn.XLOOKUP(D377,products!$A$1:$A$1001,products!$D$1:$D$1001,0))</f>
        <v>0.2</v>
      </c>
      <c r="L377">
        <f>IF(_xlfn.XLOOKUP(D377,products!$A$1:$A$1001,products!$E$1:$E$1001,0)=0,"",_xlfn.XLOOKUP(D377,products!$A$1:$A$1001,products!$E$1:$E$1001,0))</f>
        <v>3.375</v>
      </c>
      <c r="M377">
        <f t="shared" si="15"/>
        <v>6.75</v>
      </c>
      <c r="N377" t="str">
        <f t="shared" si="16"/>
        <v>Arabica</v>
      </c>
      <c r="O377" t="str">
        <f t="shared" si="17"/>
        <v>Medium</v>
      </c>
      <c r="P377" t="str">
        <f>IF(_xlfn.XLOOKUP(C377,customers!$A$1:$A$1001,customers!$I$1:$I$1001,0)=0,"",_xlfn.XLOOKUP(C377,customers!$A$1:$A$1001,customers!$I$1:$I$1001,0))</f>
        <v>Yes</v>
      </c>
    </row>
    <row r="378" spans="1:16" x14ac:dyDescent="0.2">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IF(_xlfn.XLOOKUP(C378,customers!$A$1:$A$1001,customers!$G$1:$G$1001,0)=0,"",_xlfn.XLOOKUP(C378,customers!$A$1:$A$1001,customers!$G$1:$G$1001,0))</f>
        <v>United States</v>
      </c>
      <c r="I378" t="str">
        <f>IF(_xlfn.XLOOKUP(D378,products!$A$1:$A$1001,products!$B$1:$B$1001,0)=0,"",_xlfn.XLOOKUP(D378,products!$A$1:$A$1001,products!$B$1:$B$1001,0))</f>
        <v>Rob</v>
      </c>
      <c r="J378" t="str">
        <f>IF(_xlfn.XLOOKUP(D378,products!$A$1:$A$1001,products!$C$1:$C$1001,0)=0,"",_xlfn.XLOOKUP(D378,products!$A$1:$A$1001,products!$C$1:$C$1001,0))</f>
        <v>M</v>
      </c>
      <c r="K378" s="1">
        <f>IF(_xlfn.XLOOKUP(D378,products!$A$1:$A$1001,products!$D$1:$D$1001,0)=0,"",_xlfn.XLOOKUP(D378,products!$A$1:$A$1001,products!$D$1:$D$1001,0))</f>
        <v>0.5</v>
      </c>
      <c r="L378">
        <f>IF(_xlfn.XLOOKUP(D378,products!$A$1:$A$1001,products!$E$1:$E$1001,0)=0,"",_xlfn.XLOOKUP(D378,products!$A$1:$A$1001,products!$E$1:$E$1001,0))</f>
        <v>5.97</v>
      </c>
      <c r="M378">
        <f t="shared" si="15"/>
        <v>5.97</v>
      </c>
      <c r="N378" t="str">
        <f t="shared" si="16"/>
        <v>Robusta</v>
      </c>
      <c r="O378" t="str">
        <f t="shared" si="17"/>
        <v>Medium</v>
      </c>
      <c r="P378" t="str">
        <f>IF(_xlfn.XLOOKUP(C378,customers!$A$1:$A$1001,customers!$I$1:$I$1001,0)=0,"",_xlfn.XLOOKUP(C378,customers!$A$1:$A$1001,customers!$I$1:$I$1001,0))</f>
        <v>Yes</v>
      </c>
    </row>
    <row r="379" spans="1:16" x14ac:dyDescent="0.2">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IF(_xlfn.XLOOKUP(C379,customers!$A$1:$A$1001,customers!$G$1:$G$1001,0)=0,"",_xlfn.XLOOKUP(C379,customers!$A$1:$A$1001,customers!$G$1:$G$1001,0))</f>
        <v>Ireland</v>
      </c>
      <c r="I379" t="str">
        <f>IF(_xlfn.XLOOKUP(D379,products!$A$1:$A$1001,products!$B$1:$B$1001,0)=0,"",_xlfn.XLOOKUP(D379,products!$A$1:$A$1001,products!$B$1:$B$1001,0))</f>
        <v>Rob</v>
      </c>
      <c r="J379" t="str">
        <f>IF(_xlfn.XLOOKUP(D379,products!$A$1:$A$1001,products!$C$1:$C$1001,0)=0,"",_xlfn.XLOOKUP(D379,products!$A$1:$A$1001,products!$C$1:$C$1001,0))</f>
        <v>D</v>
      </c>
      <c r="K379" s="1">
        <f>IF(_xlfn.XLOOKUP(D379,products!$A$1:$A$1001,products!$D$1:$D$1001,0)=0,"",_xlfn.XLOOKUP(D379,products!$A$1:$A$1001,products!$D$1:$D$1001,0))</f>
        <v>0.2</v>
      </c>
      <c r="L379">
        <f>IF(_xlfn.XLOOKUP(D379,products!$A$1:$A$1001,products!$E$1:$E$1001,0)=0,"",_xlfn.XLOOKUP(D379,products!$A$1:$A$1001,products!$E$1:$E$1001,0))</f>
        <v>2.6849999999999996</v>
      </c>
      <c r="M379">
        <f t="shared" si="15"/>
        <v>8.0549999999999997</v>
      </c>
      <c r="N379" t="str">
        <f t="shared" si="16"/>
        <v>Robusta</v>
      </c>
      <c r="O379" t="str">
        <f t="shared" si="17"/>
        <v>Dark</v>
      </c>
      <c r="P379" t="str">
        <f>IF(_xlfn.XLOOKUP(C379,customers!$A$1:$A$1001,customers!$I$1:$I$1001,0)=0,"",_xlfn.XLOOKUP(C379,customers!$A$1:$A$1001,customers!$I$1:$I$1001,0))</f>
        <v>No</v>
      </c>
    </row>
    <row r="380" spans="1:16" x14ac:dyDescent="0.2">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IF(_xlfn.XLOOKUP(C380,customers!$A$1:$A$1001,customers!$G$1:$G$1001,0)=0,"",_xlfn.XLOOKUP(C380,customers!$A$1:$A$1001,customers!$G$1:$G$1001,0))</f>
        <v>Ireland</v>
      </c>
      <c r="I380" t="str">
        <f>IF(_xlfn.XLOOKUP(D380,products!$A$1:$A$1001,products!$B$1:$B$1001,0)=0,"",_xlfn.XLOOKUP(D380,products!$A$1:$A$1001,products!$B$1:$B$1001,0))</f>
        <v>Ara</v>
      </c>
      <c r="J380" t="str">
        <f>IF(_xlfn.XLOOKUP(D380,products!$A$1:$A$1001,products!$C$1:$C$1001,0)=0,"",_xlfn.XLOOKUP(D380,products!$A$1:$A$1001,products!$C$1:$C$1001,0))</f>
        <v>L</v>
      </c>
      <c r="K380" s="1">
        <f>IF(_xlfn.XLOOKUP(D380,products!$A$1:$A$1001,products!$D$1:$D$1001,0)=0,"",_xlfn.XLOOKUP(D380,products!$A$1:$A$1001,products!$D$1:$D$1001,0))</f>
        <v>0.5</v>
      </c>
      <c r="L380">
        <f>IF(_xlfn.XLOOKUP(D380,products!$A$1:$A$1001,products!$E$1:$E$1001,0)=0,"",_xlfn.XLOOKUP(D380,products!$A$1:$A$1001,products!$E$1:$E$1001,0))</f>
        <v>7.77</v>
      </c>
      <c r="M380">
        <f t="shared" si="15"/>
        <v>23.31</v>
      </c>
      <c r="N380" t="str">
        <f t="shared" si="16"/>
        <v>Arabica</v>
      </c>
      <c r="O380" t="str">
        <f t="shared" si="17"/>
        <v>Light</v>
      </c>
      <c r="P380" t="str">
        <f>IF(_xlfn.XLOOKUP(C380,customers!$A$1:$A$1001,customers!$I$1:$I$1001,0)=0,"",_xlfn.XLOOKUP(C380,customers!$A$1:$A$1001,customers!$I$1:$I$1001,0))</f>
        <v>Yes</v>
      </c>
    </row>
    <row r="381" spans="1:16" x14ac:dyDescent="0.2">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IF(_xlfn.XLOOKUP(C381,customers!$A$1:$A$1001,customers!$G$1:$G$1001,0)=0,"",_xlfn.XLOOKUP(C381,customers!$A$1:$A$1001,customers!$G$1:$G$1001,0))</f>
        <v>United Kingdom</v>
      </c>
      <c r="I381" t="str">
        <f>IF(_xlfn.XLOOKUP(D381,products!$A$1:$A$1001,products!$B$1:$B$1001,0)=0,"",_xlfn.XLOOKUP(D381,products!$A$1:$A$1001,products!$B$1:$B$1001,0))</f>
        <v>Rob</v>
      </c>
      <c r="J381" t="str">
        <f>IF(_xlfn.XLOOKUP(D381,products!$A$1:$A$1001,products!$C$1:$C$1001,0)=0,"",_xlfn.XLOOKUP(D381,products!$A$1:$A$1001,products!$C$1:$C$1001,0))</f>
        <v>L</v>
      </c>
      <c r="K381" s="1">
        <f>IF(_xlfn.XLOOKUP(D381,products!$A$1:$A$1001,products!$D$1:$D$1001,0)=0,"",_xlfn.XLOOKUP(D381,products!$A$1:$A$1001,products!$D$1:$D$1001,0))</f>
        <v>0.5</v>
      </c>
      <c r="L381">
        <f>IF(_xlfn.XLOOKUP(D381,products!$A$1:$A$1001,products!$E$1:$E$1001,0)=0,"",_xlfn.XLOOKUP(D381,products!$A$1:$A$1001,products!$E$1:$E$1001,0))</f>
        <v>7.169999999999999</v>
      </c>
      <c r="M381">
        <f t="shared" si="15"/>
        <v>43.019999999999996</v>
      </c>
      <c r="N381" t="str">
        <f t="shared" si="16"/>
        <v>Robusta</v>
      </c>
      <c r="O381" t="str">
        <f t="shared" si="17"/>
        <v>Light</v>
      </c>
      <c r="P381" t="str">
        <f>IF(_xlfn.XLOOKUP(C381,customers!$A$1:$A$1001,customers!$I$1:$I$1001,0)=0,"",_xlfn.XLOOKUP(C381,customers!$A$1:$A$1001,customers!$I$1:$I$1001,0))</f>
        <v>Yes</v>
      </c>
    </row>
    <row r="382" spans="1:16" x14ac:dyDescent="0.2">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IF(_xlfn.XLOOKUP(C382,customers!$A$1:$A$1001,customers!$G$1:$G$1001,0)=0,"",_xlfn.XLOOKUP(C382,customers!$A$1:$A$1001,customers!$G$1:$G$1001,0))</f>
        <v>United States</v>
      </c>
      <c r="I382" t="str">
        <f>IF(_xlfn.XLOOKUP(D382,products!$A$1:$A$1001,products!$B$1:$B$1001,0)=0,"",_xlfn.XLOOKUP(D382,products!$A$1:$A$1001,products!$B$1:$B$1001,0))</f>
        <v>Lib</v>
      </c>
      <c r="J382" t="str">
        <f>IF(_xlfn.XLOOKUP(D382,products!$A$1:$A$1001,products!$C$1:$C$1001,0)=0,"",_xlfn.XLOOKUP(D382,products!$A$1:$A$1001,products!$C$1:$C$1001,0))</f>
        <v>D</v>
      </c>
      <c r="K382" s="1">
        <f>IF(_xlfn.XLOOKUP(D382,products!$A$1:$A$1001,products!$D$1:$D$1001,0)=0,"",_xlfn.XLOOKUP(D382,products!$A$1:$A$1001,products!$D$1:$D$1001,0))</f>
        <v>0.5</v>
      </c>
      <c r="L382">
        <f>IF(_xlfn.XLOOKUP(D382,products!$A$1:$A$1001,products!$E$1:$E$1001,0)=0,"",_xlfn.XLOOKUP(D382,products!$A$1:$A$1001,products!$E$1:$E$1001,0))</f>
        <v>7.77</v>
      </c>
      <c r="M382">
        <f t="shared" si="15"/>
        <v>23.31</v>
      </c>
      <c r="N382" t="str">
        <f t="shared" si="16"/>
        <v>Liberica</v>
      </c>
      <c r="O382" t="str">
        <f t="shared" si="17"/>
        <v>Dark</v>
      </c>
      <c r="P382" t="str">
        <f>IF(_xlfn.XLOOKUP(C382,customers!$A$1:$A$1001,customers!$I$1:$I$1001,0)=0,"",_xlfn.XLOOKUP(C382,customers!$A$1:$A$1001,customers!$I$1:$I$1001,0))</f>
        <v>No</v>
      </c>
    </row>
    <row r="383" spans="1:16" x14ac:dyDescent="0.2">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IF(_xlfn.XLOOKUP(C383,customers!$A$1:$A$1001,customers!$G$1:$G$1001,0)=0,"",_xlfn.XLOOKUP(C383,customers!$A$1:$A$1001,customers!$G$1:$G$1001,0))</f>
        <v>United States</v>
      </c>
      <c r="I383" t="str">
        <f>IF(_xlfn.XLOOKUP(D383,products!$A$1:$A$1001,products!$B$1:$B$1001,0)=0,"",_xlfn.XLOOKUP(D383,products!$A$1:$A$1001,products!$B$1:$B$1001,0))</f>
        <v>Ara</v>
      </c>
      <c r="J383" t="str">
        <f>IF(_xlfn.XLOOKUP(D383,products!$A$1:$A$1001,products!$C$1:$C$1001,0)=0,"",_xlfn.XLOOKUP(D383,products!$A$1:$A$1001,products!$C$1:$C$1001,0))</f>
        <v>D</v>
      </c>
      <c r="K383" s="1">
        <f>IF(_xlfn.XLOOKUP(D383,products!$A$1:$A$1001,products!$D$1:$D$1001,0)=0,"",_xlfn.XLOOKUP(D383,products!$A$1:$A$1001,products!$D$1:$D$1001,0))</f>
        <v>0.2</v>
      </c>
      <c r="L383">
        <f>IF(_xlfn.XLOOKUP(D383,products!$A$1:$A$1001,products!$E$1:$E$1001,0)=0,"",_xlfn.XLOOKUP(D383,products!$A$1:$A$1001,products!$E$1:$E$1001,0))</f>
        <v>2.9849999999999999</v>
      </c>
      <c r="M383">
        <f t="shared" si="15"/>
        <v>14.924999999999999</v>
      </c>
      <c r="N383" t="str">
        <f t="shared" si="16"/>
        <v>Arabica</v>
      </c>
      <c r="O383" t="str">
        <f t="shared" si="17"/>
        <v>Dark</v>
      </c>
      <c r="P383" t="str">
        <f>IF(_xlfn.XLOOKUP(C383,customers!$A$1:$A$1001,customers!$I$1:$I$1001,0)=0,"",_xlfn.XLOOKUP(C383,customers!$A$1:$A$1001,customers!$I$1:$I$1001,0))</f>
        <v>Yes</v>
      </c>
    </row>
    <row r="384" spans="1:16" x14ac:dyDescent="0.2">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IF(_xlfn.XLOOKUP(C384,customers!$A$1:$A$1001,customers!$G$1:$G$1001,0)=0,"",_xlfn.XLOOKUP(C384,customers!$A$1:$A$1001,customers!$G$1:$G$1001,0))</f>
        <v>United States</v>
      </c>
      <c r="I384" t="str">
        <f>IF(_xlfn.XLOOKUP(D384,products!$A$1:$A$1001,products!$B$1:$B$1001,0)=0,"",_xlfn.XLOOKUP(D384,products!$A$1:$A$1001,products!$B$1:$B$1001,0))</f>
        <v>Exc</v>
      </c>
      <c r="J384" t="str">
        <f>IF(_xlfn.XLOOKUP(D384,products!$A$1:$A$1001,products!$C$1:$C$1001,0)=0,"",_xlfn.XLOOKUP(D384,products!$A$1:$A$1001,products!$C$1:$C$1001,0))</f>
        <v>D</v>
      </c>
      <c r="K384" s="1">
        <f>IF(_xlfn.XLOOKUP(D384,products!$A$1:$A$1001,products!$D$1:$D$1001,0)=0,"",_xlfn.XLOOKUP(D384,products!$A$1:$A$1001,products!$D$1:$D$1001,0))</f>
        <v>0.5</v>
      </c>
      <c r="L384">
        <f>IF(_xlfn.XLOOKUP(D384,products!$A$1:$A$1001,products!$E$1:$E$1001,0)=0,"",_xlfn.XLOOKUP(D384,products!$A$1:$A$1001,products!$E$1:$E$1001,0))</f>
        <v>7.29</v>
      </c>
      <c r="M384">
        <f t="shared" si="15"/>
        <v>21.87</v>
      </c>
      <c r="N384" t="str">
        <f t="shared" si="16"/>
        <v>Excelsa</v>
      </c>
      <c r="O384" t="str">
        <f t="shared" si="17"/>
        <v>Dark</v>
      </c>
      <c r="P384" t="str">
        <f>IF(_xlfn.XLOOKUP(C384,customers!$A$1:$A$1001,customers!$I$1:$I$1001,0)=0,"",_xlfn.XLOOKUP(C384,customers!$A$1:$A$1001,customers!$I$1:$I$1001,0))</f>
        <v>No</v>
      </c>
    </row>
    <row r="385" spans="1:16" x14ac:dyDescent="0.2">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IF(_xlfn.XLOOKUP(C385,customers!$A$1:$A$1001,customers!$G$1:$G$1001,0)=0,"",_xlfn.XLOOKUP(C385,customers!$A$1:$A$1001,customers!$G$1:$G$1001,0))</f>
        <v>United States</v>
      </c>
      <c r="I385" t="str">
        <f>IF(_xlfn.XLOOKUP(D385,products!$A$1:$A$1001,products!$B$1:$B$1001,0)=0,"",_xlfn.XLOOKUP(D385,products!$A$1:$A$1001,products!$B$1:$B$1001,0))</f>
        <v>Exc</v>
      </c>
      <c r="J385" t="str">
        <f>IF(_xlfn.XLOOKUP(D385,products!$A$1:$A$1001,products!$C$1:$C$1001,0)=0,"",_xlfn.XLOOKUP(D385,products!$A$1:$A$1001,products!$C$1:$C$1001,0))</f>
        <v>L</v>
      </c>
      <c r="K385" s="1">
        <f>IF(_xlfn.XLOOKUP(D385,products!$A$1:$A$1001,products!$D$1:$D$1001,0)=0,"",_xlfn.XLOOKUP(D385,products!$A$1:$A$1001,products!$D$1:$D$1001,0))</f>
        <v>0.5</v>
      </c>
      <c r="L385">
        <f>IF(_xlfn.XLOOKUP(D385,products!$A$1:$A$1001,products!$E$1:$E$1001,0)=0,"",_xlfn.XLOOKUP(D385,products!$A$1:$A$1001,products!$E$1:$E$1001,0))</f>
        <v>8.91</v>
      </c>
      <c r="M385">
        <f t="shared" si="15"/>
        <v>53.46</v>
      </c>
      <c r="N385" t="str">
        <f t="shared" si="16"/>
        <v>Excelsa</v>
      </c>
      <c r="O385" t="str">
        <f t="shared" si="17"/>
        <v>Light</v>
      </c>
      <c r="P385" t="str">
        <f>IF(_xlfn.XLOOKUP(C385,customers!$A$1:$A$1001,customers!$I$1:$I$1001,0)=0,"",_xlfn.XLOOKUP(C385,customers!$A$1:$A$1001,customers!$I$1:$I$1001,0))</f>
        <v>Yes</v>
      </c>
    </row>
    <row r="386" spans="1:16" x14ac:dyDescent="0.2">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IF(_xlfn.XLOOKUP(C386,customers!$A$1:$A$1001,customers!$G$1:$G$1001,0)=0,"",_xlfn.XLOOKUP(C386,customers!$A$1:$A$1001,customers!$G$1:$G$1001,0))</f>
        <v>United States</v>
      </c>
      <c r="I386" t="str">
        <f>IF(_xlfn.XLOOKUP(D386,products!$A$1:$A$1001,products!$B$1:$B$1001,0)=0,"",_xlfn.XLOOKUP(D386,products!$A$1:$A$1001,products!$B$1:$B$1001,0))</f>
        <v>Ara</v>
      </c>
      <c r="J386" t="str">
        <f>IF(_xlfn.XLOOKUP(D386,products!$A$1:$A$1001,products!$C$1:$C$1001,0)=0,"",_xlfn.XLOOKUP(D386,products!$A$1:$A$1001,products!$C$1:$C$1001,0))</f>
        <v>L</v>
      </c>
      <c r="K386" s="1">
        <f>IF(_xlfn.XLOOKUP(D386,products!$A$1:$A$1001,products!$D$1:$D$1001,0)=0,"",_xlfn.XLOOKUP(D386,products!$A$1:$A$1001,products!$D$1:$D$1001,0))</f>
        <v>2.5</v>
      </c>
      <c r="L386">
        <f>IF(_xlfn.XLOOKUP(D386,products!$A$1:$A$1001,products!$E$1:$E$1001,0)=0,"",_xlfn.XLOOKUP(D386,products!$A$1:$A$1001,products!$E$1:$E$1001,0))</f>
        <v>29.784999999999997</v>
      </c>
      <c r="M386">
        <f t="shared" si="15"/>
        <v>119.13999999999999</v>
      </c>
      <c r="N386" t="str">
        <f t="shared" si="16"/>
        <v>Arabica</v>
      </c>
      <c r="O386" t="str">
        <f t="shared" si="17"/>
        <v>Light</v>
      </c>
      <c r="P386" t="str">
        <f>IF(_xlfn.XLOOKUP(C386,customers!$A$1:$A$1001,customers!$I$1:$I$1001,0)=0,"",_xlfn.XLOOKUP(C386,customers!$A$1:$A$1001,customers!$I$1:$I$1001,0))</f>
        <v>No</v>
      </c>
    </row>
    <row r="387" spans="1:16" x14ac:dyDescent="0.2">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IF(_xlfn.XLOOKUP(C387,customers!$A$1:$A$1001,customers!$G$1:$G$1001,0)=0,"",_xlfn.XLOOKUP(C387,customers!$A$1:$A$1001,customers!$G$1:$G$1001,0))</f>
        <v>United States</v>
      </c>
      <c r="I387" t="str">
        <f>IF(_xlfn.XLOOKUP(D387,products!$A$1:$A$1001,products!$B$1:$B$1001,0)=0,"",_xlfn.XLOOKUP(D387,products!$A$1:$A$1001,products!$B$1:$B$1001,0))</f>
        <v>Lib</v>
      </c>
      <c r="J387" t="str">
        <f>IF(_xlfn.XLOOKUP(D387,products!$A$1:$A$1001,products!$C$1:$C$1001,0)=0,"",_xlfn.XLOOKUP(D387,products!$A$1:$A$1001,products!$C$1:$C$1001,0))</f>
        <v>M</v>
      </c>
      <c r="K387" s="1">
        <f>IF(_xlfn.XLOOKUP(D387,products!$A$1:$A$1001,products!$D$1:$D$1001,0)=0,"",_xlfn.XLOOKUP(D387,products!$A$1:$A$1001,products!$D$1:$D$1001,0))</f>
        <v>0.5</v>
      </c>
      <c r="L387">
        <f>IF(_xlfn.XLOOKUP(D387,products!$A$1:$A$1001,products!$E$1:$E$1001,0)=0,"",_xlfn.XLOOKUP(D387,products!$A$1:$A$1001,products!$E$1:$E$1001,0))</f>
        <v>8.73</v>
      </c>
      <c r="M387">
        <f t="shared" ref="M387:M450" si="18">L387*E387</f>
        <v>43.650000000000006</v>
      </c>
      <c r="N387" t="str">
        <f t="shared" ref="N387:N450" si="19">IF(I387="Rob","Robusta",IF( I387="Exc","Excelsa", IF(I387="Ara","Arabica", IF(I387="Lib","Liberica",""))))</f>
        <v>Liberica</v>
      </c>
      <c r="O387" t="str">
        <f t="shared" ref="O387:O450" si="20">IF(J387="M","Medium", IF(J387="L","Light", IF(J387="D","Dark","")))</f>
        <v>Medium</v>
      </c>
      <c r="P387" t="str">
        <f>IF(_xlfn.XLOOKUP(C387,customers!$A$1:$A$1001,customers!$I$1:$I$1001,0)=0,"",_xlfn.XLOOKUP(C387,customers!$A$1:$A$1001,customers!$I$1:$I$1001,0))</f>
        <v>Yes</v>
      </c>
    </row>
    <row r="388" spans="1:16" x14ac:dyDescent="0.2">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IF(_xlfn.XLOOKUP(C388,customers!$A$1:$A$1001,customers!$G$1:$G$1001,0)=0,"",_xlfn.XLOOKUP(C388,customers!$A$1:$A$1001,customers!$G$1:$G$1001,0))</f>
        <v>United States</v>
      </c>
      <c r="I388" t="str">
        <f>IF(_xlfn.XLOOKUP(D388,products!$A$1:$A$1001,products!$B$1:$B$1001,0)=0,"",_xlfn.XLOOKUP(D388,products!$A$1:$A$1001,products!$B$1:$B$1001,0))</f>
        <v>Ara</v>
      </c>
      <c r="J388" t="str">
        <f>IF(_xlfn.XLOOKUP(D388,products!$A$1:$A$1001,products!$C$1:$C$1001,0)=0,"",_xlfn.XLOOKUP(D388,products!$A$1:$A$1001,products!$C$1:$C$1001,0))</f>
        <v>D</v>
      </c>
      <c r="K388" s="1">
        <f>IF(_xlfn.XLOOKUP(D388,products!$A$1:$A$1001,products!$D$1:$D$1001,0)=0,"",_xlfn.XLOOKUP(D388,products!$A$1:$A$1001,products!$D$1:$D$1001,0))</f>
        <v>0.2</v>
      </c>
      <c r="L388">
        <f>IF(_xlfn.XLOOKUP(D388,products!$A$1:$A$1001,products!$E$1:$E$1001,0)=0,"",_xlfn.XLOOKUP(D388,products!$A$1:$A$1001,products!$E$1:$E$1001,0))</f>
        <v>2.9849999999999999</v>
      </c>
      <c r="M388">
        <f t="shared" si="18"/>
        <v>17.91</v>
      </c>
      <c r="N388" t="str">
        <f t="shared" si="19"/>
        <v>Arabica</v>
      </c>
      <c r="O388" t="str">
        <f t="shared" si="20"/>
        <v>Dark</v>
      </c>
      <c r="P388" t="str">
        <f>IF(_xlfn.XLOOKUP(C388,customers!$A$1:$A$1001,customers!$I$1:$I$1001,0)=0,"",_xlfn.XLOOKUP(C388,customers!$A$1:$A$1001,customers!$I$1:$I$1001,0))</f>
        <v>Yes</v>
      </c>
    </row>
    <row r="389" spans="1:16" x14ac:dyDescent="0.2">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IF(_xlfn.XLOOKUP(C389,customers!$A$1:$A$1001,customers!$G$1:$G$1001,0)=0,"",_xlfn.XLOOKUP(C389,customers!$A$1:$A$1001,customers!$G$1:$G$1001,0))</f>
        <v>United States</v>
      </c>
      <c r="I389" t="str">
        <f>IF(_xlfn.XLOOKUP(D389,products!$A$1:$A$1001,products!$B$1:$B$1001,0)=0,"",_xlfn.XLOOKUP(D389,products!$A$1:$A$1001,products!$B$1:$B$1001,0))</f>
        <v>Exc</v>
      </c>
      <c r="J389" t="str">
        <f>IF(_xlfn.XLOOKUP(D389,products!$A$1:$A$1001,products!$C$1:$C$1001,0)=0,"",_xlfn.XLOOKUP(D389,products!$A$1:$A$1001,products!$C$1:$C$1001,0))</f>
        <v>L</v>
      </c>
      <c r="K389" s="1">
        <f>IF(_xlfn.XLOOKUP(D389,products!$A$1:$A$1001,products!$D$1:$D$1001,0)=0,"",_xlfn.XLOOKUP(D389,products!$A$1:$A$1001,products!$D$1:$D$1001,0))</f>
        <v>1</v>
      </c>
      <c r="L389">
        <f>IF(_xlfn.XLOOKUP(D389,products!$A$1:$A$1001,products!$E$1:$E$1001,0)=0,"",_xlfn.XLOOKUP(D389,products!$A$1:$A$1001,products!$E$1:$E$1001,0))</f>
        <v>14.85</v>
      </c>
      <c r="M389">
        <f t="shared" si="18"/>
        <v>74.25</v>
      </c>
      <c r="N389" t="str">
        <f t="shared" si="19"/>
        <v>Excelsa</v>
      </c>
      <c r="O389" t="str">
        <f t="shared" si="20"/>
        <v>Light</v>
      </c>
      <c r="P389" t="str">
        <f>IF(_xlfn.XLOOKUP(C389,customers!$A$1:$A$1001,customers!$I$1:$I$1001,0)=0,"",_xlfn.XLOOKUP(C389,customers!$A$1:$A$1001,customers!$I$1:$I$1001,0))</f>
        <v>Yes</v>
      </c>
    </row>
    <row r="390" spans="1:16" x14ac:dyDescent="0.2">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IF(_xlfn.XLOOKUP(C390,customers!$A$1:$A$1001,customers!$G$1:$G$1001,0)=0,"",_xlfn.XLOOKUP(C390,customers!$A$1:$A$1001,customers!$G$1:$G$1001,0))</f>
        <v>United States</v>
      </c>
      <c r="I390" t="str">
        <f>IF(_xlfn.XLOOKUP(D390,products!$A$1:$A$1001,products!$B$1:$B$1001,0)=0,"",_xlfn.XLOOKUP(D390,products!$A$1:$A$1001,products!$B$1:$B$1001,0))</f>
        <v>Lib</v>
      </c>
      <c r="J390" t="str">
        <f>IF(_xlfn.XLOOKUP(D390,products!$A$1:$A$1001,products!$C$1:$C$1001,0)=0,"",_xlfn.XLOOKUP(D390,products!$A$1:$A$1001,products!$C$1:$C$1001,0))</f>
        <v>D</v>
      </c>
      <c r="K390" s="1">
        <f>IF(_xlfn.XLOOKUP(D390,products!$A$1:$A$1001,products!$D$1:$D$1001,0)=0,"",_xlfn.XLOOKUP(D390,products!$A$1:$A$1001,products!$D$1:$D$1001,0))</f>
        <v>0.2</v>
      </c>
      <c r="L390">
        <f>IF(_xlfn.XLOOKUP(D390,products!$A$1:$A$1001,products!$E$1:$E$1001,0)=0,"",_xlfn.XLOOKUP(D390,products!$A$1:$A$1001,products!$E$1:$E$1001,0))</f>
        <v>3.8849999999999998</v>
      </c>
      <c r="M390">
        <f t="shared" si="18"/>
        <v>11.654999999999999</v>
      </c>
      <c r="N390" t="str">
        <f t="shared" si="19"/>
        <v>Liberica</v>
      </c>
      <c r="O390" t="str">
        <f t="shared" si="20"/>
        <v>Dark</v>
      </c>
      <c r="P390" t="str">
        <f>IF(_xlfn.XLOOKUP(C390,customers!$A$1:$A$1001,customers!$I$1:$I$1001,0)=0,"",_xlfn.XLOOKUP(C390,customers!$A$1:$A$1001,customers!$I$1:$I$1001,0))</f>
        <v>Yes</v>
      </c>
    </row>
    <row r="391" spans="1:16" x14ac:dyDescent="0.2">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IF(_xlfn.XLOOKUP(C391,customers!$A$1:$A$1001,customers!$G$1:$G$1001,0)=0,"",_xlfn.XLOOKUP(C391,customers!$A$1:$A$1001,customers!$G$1:$G$1001,0))</f>
        <v>United States</v>
      </c>
      <c r="I391" t="str">
        <f>IF(_xlfn.XLOOKUP(D391,products!$A$1:$A$1001,products!$B$1:$B$1001,0)=0,"",_xlfn.XLOOKUP(D391,products!$A$1:$A$1001,products!$B$1:$B$1001,0))</f>
        <v>Lib</v>
      </c>
      <c r="J391" t="str">
        <f>IF(_xlfn.XLOOKUP(D391,products!$A$1:$A$1001,products!$C$1:$C$1001,0)=0,"",_xlfn.XLOOKUP(D391,products!$A$1:$A$1001,products!$C$1:$C$1001,0))</f>
        <v>D</v>
      </c>
      <c r="K391" s="1">
        <f>IF(_xlfn.XLOOKUP(D391,products!$A$1:$A$1001,products!$D$1:$D$1001,0)=0,"",_xlfn.XLOOKUP(D391,products!$A$1:$A$1001,products!$D$1:$D$1001,0))</f>
        <v>0.5</v>
      </c>
      <c r="L391">
        <f>IF(_xlfn.XLOOKUP(D391,products!$A$1:$A$1001,products!$E$1:$E$1001,0)=0,"",_xlfn.XLOOKUP(D391,products!$A$1:$A$1001,products!$E$1:$E$1001,0))</f>
        <v>7.77</v>
      </c>
      <c r="M391">
        <f t="shared" si="18"/>
        <v>23.31</v>
      </c>
      <c r="N391" t="str">
        <f t="shared" si="19"/>
        <v>Liberica</v>
      </c>
      <c r="O391" t="str">
        <f t="shared" si="20"/>
        <v>Dark</v>
      </c>
      <c r="P391" t="str">
        <f>IF(_xlfn.XLOOKUP(C391,customers!$A$1:$A$1001,customers!$I$1:$I$1001,0)=0,"",_xlfn.XLOOKUP(C391,customers!$A$1:$A$1001,customers!$I$1:$I$1001,0))</f>
        <v>Yes</v>
      </c>
    </row>
    <row r="392" spans="1:16" x14ac:dyDescent="0.2">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IF(_xlfn.XLOOKUP(C392,customers!$A$1:$A$1001,customers!$G$1:$G$1001,0)=0,"",_xlfn.XLOOKUP(C392,customers!$A$1:$A$1001,customers!$G$1:$G$1001,0))</f>
        <v>United States</v>
      </c>
      <c r="I392" t="str">
        <f>IF(_xlfn.XLOOKUP(D392,products!$A$1:$A$1001,products!$B$1:$B$1001,0)=0,"",_xlfn.XLOOKUP(D392,products!$A$1:$A$1001,products!$B$1:$B$1001,0))</f>
        <v>Exc</v>
      </c>
      <c r="J392" t="str">
        <f>IF(_xlfn.XLOOKUP(D392,products!$A$1:$A$1001,products!$C$1:$C$1001,0)=0,"",_xlfn.XLOOKUP(D392,products!$A$1:$A$1001,products!$C$1:$C$1001,0))</f>
        <v>D</v>
      </c>
      <c r="K392" s="1">
        <f>IF(_xlfn.XLOOKUP(D392,products!$A$1:$A$1001,products!$D$1:$D$1001,0)=0,"",_xlfn.XLOOKUP(D392,products!$A$1:$A$1001,products!$D$1:$D$1001,0))</f>
        <v>0.5</v>
      </c>
      <c r="L392">
        <f>IF(_xlfn.XLOOKUP(D392,products!$A$1:$A$1001,products!$E$1:$E$1001,0)=0,"",_xlfn.XLOOKUP(D392,products!$A$1:$A$1001,products!$E$1:$E$1001,0))</f>
        <v>7.29</v>
      </c>
      <c r="M392">
        <f t="shared" si="18"/>
        <v>14.58</v>
      </c>
      <c r="N392" t="str">
        <f t="shared" si="19"/>
        <v>Excelsa</v>
      </c>
      <c r="O392" t="str">
        <f t="shared" si="20"/>
        <v>Dark</v>
      </c>
      <c r="P392" t="str">
        <f>IF(_xlfn.XLOOKUP(C392,customers!$A$1:$A$1001,customers!$I$1:$I$1001,0)=0,"",_xlfn.XLOOKUP(C392,customers!$A$1:$A$1001,customers!$I$1:$I$1001,0))</f>
        <v>Yes</v>
      </c>
    </row>
    <row r="393" spans="1:16" x14ac:dyDescent="0.2">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IF(_xlfn.XLOOKUP(C393,customers!$A$1:$A$1001,customers!$G$1:$G$1001,0)=0,"",_xlfn.XLOOKUP(C393,customers!$A$1:$A$1001,customers!$G$1:$G$1001,0))</f>
        <v>United States</v>
      </c>
      <c r="I393" t="str">
        <f>IF(_xlfn.XLOOKUP(D393,products!$A$1:$A$1001,products!$B$1:$B$1001,0)=0,"",_xlfn.XLOOKUP(D393,products!$A$1:$A$1001,products!$B$1:$B$1001,0))</f>
        <v>Ara</v>
      </c>
      <c r="J393" t="str">
        <f>IF(_xlfn.XLOOKUP(D393,products!$A$1:$A$1001,products!$C$1:$C$1001,0)=0,"",_xlfn.XLOOKUP(D393,products!$A$1:$A$1001,products!$C$1:$C$1001,0))</f>
        <v>M</v>
      </c>
      <c r="K393" s="1">
        <f>IF(_xlfn.XLOOKUP(D393,products!$A$1:$A$1001,products!$D$1:$D$1001,0)=0,"",_xlfn.XLOOKUP(D393,products!$A$1:$A$1001,products!$D$1:$D$1001,0))</f>
        <v>0.5</v>
      </c>
      <c r="L393">
        <f>IF(_xlfn.XLOOKUP(D393,products!$A$1:$A$1001,products!$E$1:$E$1001,0)=0,"",_xlfn.XLOOKUP(D393,products!$A$1:$A$1001,products!$E$1:$E$1001,0))</f>
        <v>6.75</v>
      </c>
      <c r="M393">
        <f t="shared" si="18"/>
        <v>13.5</v>
      </c>
      <c r="N393" t="str">
        <f t="shared" si="19"/>
        <v>Arabica</v>
      </c>
      <c r="O393" t="str">
        <f t="shared" si="20"/>
        <v>Medium</v>
      </c>
      <c r="P393" t="str">
        <f>IF(_xlfn.XLOOKUP(C393,customers!$A$1:$A$1001,customers!$I$1:$I$1001,0)=0,"",_xlfn.XLOOKUP(C393,customers!$A$1:$A$1001,customers!$I$1:$I$1001,0))</f>
        <v>No</v>
      </c>
    </row>
    <row r="394" spans="1:16" x14ac:dyDescent="0.2">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IF(_xlfn.XLOOKUP(C394,customers!$A$1:$A$1001,customers!$G$1:$G$1001,0)=0,"",_xlfn.XLOOKUP(C394,customers!$A$1:$A$1001,customers!$G$1:$G$1001,0))</f>
        <v>United States</v>
      </c>
      <c r="I394" t="str">
        <f>IF(_xlfn.XLOOKUP(D394,products!$A$1:$A$1001,products!$B$1:$B$1001,0)=0,"",_xlfn.XLOOKUP(D394,products!$A$1:$A$1001,products!$B$1:$B$1001,0))</f>
        <v>Exc</v>
      </c>
      <c r="J394" t="str">
        <f>IF(_xlfn.XLOOKUP(D394,products!$A$1:$A$1001,products!$C$1:$C$1001,0)=0,"",_xlfn.XLOOKUP(D394,products!$A$1:$A$1001,products!$C$1:$C$1001,0))</f>
        <v>L</v>
      </c>
      <c r="K394" s="1">
        <f>IF(_xlfn.XLOOKUP(D394,products!$A$1:$A$1001,products!$D$1:$D$1001,0)=0,"",_xlfn.XLOOKUP(D394,products!$A$1:$A$1001,products!$D$1:$D$1001,0))</f>
        <v>1</v>
      </c>
      <c r="L394">
        <f>IF(_xlfn.XLOOKUP(D394,products!$A$1:$A$1001,products!$E$1:$E$1001,0)=0,"",_xlfn.XLOOKUP(D394,products!$A$1:$A$1001,products!$E$1:$E$1001,0))</f>
        <v>14.85</v>
      </c>
      <c r="M394">
        <f t="shared" si="18"/>
        <v>89.1</v>
      </c>
      <c r="N394" t="str">
        <f t="shared" si="19"/>
        <v>Excelsa</v>
      </c>
      <c r="O394" t="str">
        <f t="shared" si="20"/>
        <v>Light</v>
      </c>
      <c r="P394" t="str">
        <f>IF(_xlfn.XLOOKUP(C394,customers!$A$1:$A$1001,customers!$I$1:$I$1001,0)=0,"",_xlfn.XLOOKUP(C394,customers!$A$1:$A$1001,customers!$I$1:$I$1001,0))</f>
        <v>No</v>
      </c>
    </row>
    <row r="395" spans="1:16" x14ac:dyDescent="0.2">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IF(_xlfn.XLOOKUP(C395,customers!$A$1:$A$1001,customers!$G$1:$G$1001,0)=0,"",_xlfn.XLOOKUP(C395,customers!$A$1:$A$1001,customers!$G$1:$G$1001,0))</f>
        <v>United States</v>
      </c>
      <c r="I395" t="str">
        <f>IF(_xlfn.XLOOKUP(D395,products!$A$1:$A$1001,products!$B$1:$B$1001,0)=0,"",_xlfn.XLOOKUP(D395,products!$A$1:$A$1001,products!$B$1:$B$1001,0))</f>
        <v>Ara</v>
      </c>
      <c r="J395" t="str">
        <f>IF(_xlfn.XLOOKUP(D395,products!$A$1:$A$1001,products!$C$1:$C$1001,0)=0,"",_xlfn.XLOOKUP(D395,products!$A$1:$A$1001,products!$C$1:$C$1001,0))</f>
        <v>L</v>
      </c>
      <c r="K395" s="1">
        <f>IF(_xlfn.XLOOKUP(D395,products!$A$1:$A$1001,products!$D$1:$D$1001,0)=0,"",_xlfn.XLOOKUP(D395,products!$A$1:$A$1001,products!$D$1:$D$1001,0))</f>
        <v>0.2</v>
      </c>
      <c r="L395">
        <f>IF(_xlfn.XLOOKUP(D395,products!$A$1:$A$1001,products!$E$1:$E$1001,0)=0,"",_xlfn.XLOOKUP(D395,products!$A$1:$A$1001,products!$E$1:$E$1001,0))</f>
        <v>3.8849999999999998</v>
      </c>
      <c r="M395">
        <f t="shared" si="18"/>
        <v>3.8849999999999998</v>
      </c>
      <c r="N395" t="str">
        <f t="shared" si="19"/>
        <v>Arabica</v>
      </c>
      <c r="O395" t="str">
        <f t="shared" si="20"/>
        <v>Light</v>
      </c>
      <c r="P395" t="str">
        <f>IF(_xlfn.XLOOKUP(C395,customers!$A$1:$A$1001,customers!$I$1:$I$1001,0)=0,"",_xlfn.XLOOKUP(C395,customers!$A$1:$A$1001,customers!$I$1:$I$1001,0))</f>
        <v>No</v>
      </c>
    </row>
    <row r="396" spans="1:16" x14ac:dyDescent="0.2">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IF(_xlfn.XLOOKUP(C396,customers!$A$1:$A$1001,customers!$G$1:$G$1001,0)=0,"",_xlfn.XLOOKUP(C396,customers!$A$1:$A$1001,customers!$G$1:$G$1001,0))</f>
        <v>United States</v>
      </c>
      <c r="I396" t="str">
        <f>IF(_xlfn.XLOOKUP(D396,products!$A$1:$A$1001,products!$B$1:$B$1001,0)=0,"",_xlfn.XLOOKUP(D396,products!$A$1:$A$1001,products!$B$1:$B$1001,0))</f>
        <v>Rob</v>
      </c>
      <c r="J396" t="str">
        <f>IF(_xlfn.XLOOKUP(D396,products!$A$1:$A$1001,products!$C$1:$C$1001,0)=0,"",_xlfn.XLOOKUP(D396,products!$A$1:$A$1001,products!$C$1:$C$1001,0))</f>
        <v>L</v>
      </c>
      <c r="K396" s="1">
        <f>IF(_xlfn.XLOOKUP(D396,products!$A$1:$A$1001,products!$D$1:$D$1001,0)=0,"",_xlfn.XLOOKUP(D396,products!$A$1:$A$1001,products!$D$1:$D$1001,0))</f>
        <v>2.5</v>
      </c>
      <c r="L396">
        <f>IF(_xlfn.XLOOKUP(D396,products!$A$1:$A$1001,products!$E$1:$E$1001,0)=0,"",_xlfn.XLOOKUP(D396,products!$A$1:$A$1001,products!$E$1:$E$1001,0))</f>
        <v>27.484999999999996</v>
      </c>
      <c r="M396">
        <f t="shared" si="18"/>
        <v>109.93999999999998</v>
      </c>
      <c r="N396" t="str">
        <f t="shared" si="19"/>
        <v>Robusta</v>
      </c>
      <c r="O396" t="str">
        <f t="shared" si="20"/>
        <v>Light</v>
      </c>
      <c r="P396" t="str">
        <f>IF(_xlfn.XLOOKUP(C396,customers!$A$1:$A$1001,customers!$I$1:$I$1001,0)=0,"",_xlfn.XLOOKUP(C396,customers!$A$1:$A$1001,customers!$I$1:$I$1001,0))</f>
        <v>No</v>
      </c>
    </row>
    <row r="397" spans="1:16" x14ac:dyDescent="0.2">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IF(_xlfn.XLOOKUP(C397,customers!$A$1:$A$1001,customers!$G$1:$G$1001,0)=0,"",_xlfn.XLOOKUP(C397,customers!$A$1:$A$1001,customers!$G$1:$G$1001,0))</f>
        <v>United States</v>
      </c>
      <c r="I397" t="str">
        <f>IF(_xlfn.XLOOKUP(D397,products!$A$1:$A$1001,products!$B$1:$B$1001,0)=0,"",_xlfn.XLOOKUP(D397,products!$A$1:$A$1001,products!$B$1:$B$1001,0))</f>
        <v>Lib</v>
      </c>
      <c r="J397" t="str">
        <f>IF(_xlfn.XLOOKUP(D397,products!$A$1:$A$1001,products!$C$1:$C$1001,0)=0,"",_xlfn.XLOOKUP(D397,products!$A$1:$A$1001,products!$C$1:$C$1001,0))</f>
        <v>D</v>
      </c>
      <c r="K397" s="1">
        <f>IF(_xlfn.XLOOKUP(D397,products!$A$1:$A$1001,products!$D$1:$D$1001,0)=0,"",_xlfn.XLOOKUP(D397,products!$A$1:$A$1001,products!$D$1:$D$1001,0))</f>
        <v>0.5</v>
      </c>
      <c r="L397">
        <f>IF(_xlfn.XLOOKUP(D397,products!$A$1:$A$1001,products!$E$1:$E$1001,0)=0,"",_xlfn.XLOOKUP(D397,products!$A$1:$A$1001,products!$E$1:$E$1001,0))</f>
        <v>7.77</v>
      </c>
      <c r="M397">
        <f t="shared" si="18"/>
        <v>46.62</v>
      </c>
      <c r="N397" t="str">
        <f t="shared" si="19"/>
        <v>Liberica</v>
      </c>
      <c r="O397" t="str">
        <f t="shared" si="20"/>
        <v>Dark</v>
      </c>
      <c r="P397" t="str">
        <f>IF(_xlfn.XLOOKUP(C397,customers!$A$1:$A$1001,customers!$I$1:$I$1001,0)=0,"",_xlfn.XLOOKUP(C397,customers!$A$1:$A$1001,customers!$I$1:$I$1001,0))</f>
        <v>Yes</v>
      </c>
    </row>
    <row r="398" spans="1:16" x14ac:dyDescent="0.2">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IF(_xlfn.XLOOKUP(C398,customers!$A$1:$A$1001,customers!$G$1:$G$1001,0)=0,"",_xlfn.XLOOKUP(C398,customers!$A$1:$A$1001,customers!$G$1:$G$1001,0))</f>
        <v>United States</v>
      </c>
      <c r="I398" t="str">
        <f>IF(_xlfn.XLOOKUP(D398,products!$A$1:$A$1001,products!$B$1:$B$1001,0)=0,"",_xlfn.XLOOKUP(D398,products!$A$1:$A$1001,products!$B$1:$B$1001,0))</f>
        <v>Ara</v>
      </c>
      <c r="J398" t="str">
        <f>IF(_xlfn.XLOOKUP(D398,products!$A$1:$A$1001,products!$C$1:$C$1001,0)=0,"",_xlfn.XLOOKUP(D398,products!$A$1:$A$1001,products!$C$1:$C$1001,0))</f>
        <v>L</v>
      </c>
      <c r="K398" s="1">
        <f>IF(_xlfn.XLOOKUP(D398,products!$A$1:$A$1001,products!$D$1:$D$1001,0)=0,"",_xlfn.XLOOKUP(D398,products!$A$1:$A$1001,products!$D$1:$D$1001,0))</f>
        <v>0.5</v>
      </c>
      <c r="L398">
        <f>IF(_xlfn.XLOOKUP(D398,products!$A$1:$A$1001,products!$E$1:$E$1001,0)=0,"",_xlfn.XLOOKUP(D398,products!$A$1:$A$1001,products!$E$1:$E$1001,0))</f>
        <v>7.77</v>
      </c>
      <c r="M398">
        <f t="shared" si="18"/>
        <v>38.849999999999994</v>
      </c>
      <c r="N398" t="str">
        <f t="shared" si="19"/>
        <v>Arabica</v>
      </c>
      <c r="O398" t="str">
        <f t="shared" si="20"/>
        <v>Light</v>
      </c>
      <c r="P398" t="str">
        <f>IF(_xlfn.XLOOKUP(C398,customers!$A$1:$A$1001,customers!$I$1:$I$1001,0)=0,"",_xlfn.XLOOKUP(C398,customers!$A$1:$A$1001,customers!$I$1:$I$1001,0))</f>
        <v>No</v>
      </c>
    </row>
    <row r="399" spans="1:16" x14ac:dyDescent="0.2">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IF(_xlfn.XLOOKUP(C399,customers!$A$1:$A$1001,customers!$G$1:$G$1001,0)=0,"",_xlfn.XLOOKUP(C399,customers!$A$1:$A$1001,customers!$G$1:$G$1001,0))</f>
        <v>United States</v>
      </c>
      <c r="I399" t="str">
        <f>IF(_xlfn.XLOOKUP(D399,products!$A$1:$A$1001,products!$B$1:$B$1001,0)=0,"",_xlfn.XLOOKUP(D399,products!$A$1:$A$1001,products!$B$1:$B$1001,0))</f>
        <v>Lib</v>
      </c>
      <c r="J399" t="str">
        <f>IF(_xlfn.XLOOKUP(D399,products!$A$1:$A$1001,products!$C$1:$C$1001,0)=0,"",_xlfn.XLOOKUP(D399,products!$A$1:$A$1001,products!$C$1:$C$1001,0))</f>
        <v>D</v>
      </c>
      <c r="K399" s="1">
        <f>IF(_xlfn.XLOOKUP(D399,products!$A$1:$A$1001,products!$D$1:$D$1001,0)=0,"",_xlfn.XLOOKUP(D399,products!$A$1:$A$1001,products!$D$1:$D$1001,0))</f>
        <v>0.5</v>
      </c>
      <c r="L399">
        <f>IF(_xlfn.XLOOKUP(D399,products!$A$1:$A$1001,products!$E$1:$E$1001,0)=0,"",_xlfn.XLOOKUP(D399,products!$A$1:$A$1001,products!$E$1:$E$1001,0))</f>
        <v>7.77</v>
      </c>
      <c r="M399">
        <f t="shared" si="18"/>
        <v>31.08</v>
      </c>
      <c r="N399" t="str">
        <f t="shared" si="19"/>
        <v>Liberica</v>
      </c>
      <c r="O399" t="str">
        <f t="shared" si="20"/>
        <v>Dark</v>
      </c>
      <c r="P399" t="str">
        <f>IF(_xlfn.XLOOKUP(C399,customers!$A$1:$A$1001,customers!$I$1:$I$1001,0)=0,"",_xlfn.XLOOKUP(C399,customers!$A$1:$A$1001,customers!$I$1:$I$1001,0))</f>
        <v>Yes</v>
      </c>
    </row>
    <row r="400" spans="1:16" x14ac:dyDescent="0.2">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IF(_xlfn.XLOOKUP(C400,customers!$A$1:$A$1001,customers!$G$1:$G$1001,0)=0,"",_xlfn.XLOOKUP(C400,customers!$A$1:$A$1001,customers!$G$1:$G$1001,0))</f>
        <v>United States</v>
      </c>
      <c r="I400" t="str">
        <f>IF(_xlfn.XLOOKUP(D400,products!$A$1:$A$1001,products!$B$1:$B$1001,0)=0,"",_xlfn.XLOOKUP(D400,products!$A$1:$A$1001,products!$B$1:$B$1001,0))</f>
        <v>Ara</v>
      </c>
      <c r="J400" t="str">
        <f>IF(_xlfn.XLOOKUP(D400,products!$A$1:$A$1001,products!$C$1:$C$1001,0)=0,"",_xlfn.XLOOKUP(D400,products!$A$1:$A$1001,products!$C$1:$C$1001,0))</f>
        <v>D</v>
      </c>
      <c r="K400" s="1">
        <f>IF(_xlfn.XLOOKUP(D400,products!$A$1:$A$1001,products!$D$1:$D$1001,0)=0,"",_xlfn.XLOOKUP(D400,products!$A$1:$A$1001,products!$D$1:$D$1001,0))</f>
        <v>0.2</v>
      </c>
      <c r="L400">
        <f>IF(_xlfn.XLOOKUP(D400,products!$A$1:$A$1001,products!$E$1:$E$1001,0)=0,"",_xlfn.XLOOKUP(D400,products!$A$1:$A$1001,products!$E$1:$E$1001,0))</f>
        <v>2.9849999999999999</v>
      </c>
      <c r="M400">
        <f t="shared" si="18"/>
        <v>17.91</v>
      </c>
      <c r="N400" t="str">
        <f t="shared" si="19"/>
        <v>Arabica</v>
      </c>
      <c r="O400" t="str">
        <f t="shared" si="20"/>
        <v>Dark</v>
      </c>
      <c r="P400" t="str">
        <f>IF(_xlfn.XLOOKUP(C400,customers!$A$1:$A$1001,customers!$I$1:$I$1001,0)=0,"",_xlfn.XLOOKUP(C400,customers!$A$1:$A$1001,customers!$I$1:$I$1001,0))</f>
        <v>Yes</v>
      </c>
    </row>
    <row r="401" spans="1:16" x14ac:dyDescent="0.2">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IF(_xlfn.XLOOKUP(C401,customers!$A$1:$A$1001,customers!$G$1:$G$1001,0)=0,"",_xlfn.XLOOKUP(C401,customers!$A$1:$A$1001,customers!$G$1:$G$1001,0))</f>
        <v>United Kingdom</v>
      </c>
      <c r="I401" t="str">
        <f>IF(_xlfn.XLOOKUP(D401,products!$A$1:$A$1001,products!$B$1:$B$1001,0)=0,"",_xlfn.XLOOKUP(D401,products!$A$1:$A$1001,products!$B$1:$B$1001,0))</f>
        <v>Exc</v>
      </c>
      <c r="J401" t="str">
        <f>IF(_xlfn.XLOOKUP(D401,products!$A$1:$A$1001,products!$C$1:$C$1001,0)=0,"",_xlfn.XLOOKUP(D401,products!$A$1:$A$1001,products!$C$1:$C$1001,0))</f>
        <v>D</v>
      </c>
      <c r="K401" s="1">
        <f>IF(_xlfn.XLOOKUP(D401,products!$A$1:$A$1001,products!$D$1:$D$1001,0)=0,"",_xlfn.XLOOKUP(D401,products!$A$1:$A$1001,products!$D$1:$D$1001,0))</f>
        <v>2.5</v>
      </c>
      <c r="L401">
        <f>IF(_xlfn.XLOOKUP(D401,products!$A$1:$A$1001,products!$E$1:$E$1001,0)=0,"",_xlfn.XLOOKUP(D401,products!$A$1:$A$1001,products!$E$1:$E$1001,0))</f>
        <v>27.945</v>
      </c>
      <c r="M401">
        <f t="shared" si="18"/>
        <v>167.67000000000002</v>
      </c>
      <c r="N401" t="str">
        <f t="shared" si="19"/>
        <v>Excelsa</v>
      </c>
      <c r="O401" t="str">
        <f t="shared" si="20"/>
        <v>Dark</v>
      </c>
      <c r="P401" t="str">
        <f>IF(_xlfn.XLOOKUP(C401,customers!$A$1:$A$1001,customers!$I$1:$I$1001,0)=0,"",_xlfn.XLOOKUP(C401,customers!$A$1:$A$1001,customers!$I$1:$I$1001,0))</f>
        <v>No</v>
      </c>
    </row>
    <row r="402" spans="1:16" x14ac:dyDescent="0.2">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IF(_xlfn.XLOOKUP(C402,customers!$A$1:$A$1001,customers!$G$1:$G$1001,0)=0,"",_xlfn.XLOOKUP(C402,customers!$A$1:$A$1001,customers!$G$1:$G$1001,0))</f>
        <v>United States</v>
      </c>
      <c r="I402" t="str">
        <f>IF(_xlfn.XLOOKUP(D402,products!$A$1:$A$1001,products!$B$1:$B$1001,0)=0,"",_xlfn.XLOOKUP(D402,products!$A$1:$A$1001,products!$B$1:$B$1001,0))</f>
        <v>Lib</v>
      </c>
      <c r="J402" t="str">
        <f>IF(_xlfn.XLOOKUP(D402,products!$A$1:$A$1001,products!$C$1:$C$1001,0)=0,"",_xlfn.XLOOKUP(D402,products!$A$1:$A$1001,products!$C$1:$C$1001,0))</f>
        <v>L</v>
      </c>
      <c r="K402" s="1">
        <f>IF(_xlfn.XLOOKUP(D402,products!$A$1:$A$1001,products!$D$1:$D$1001,0)=0,"",_xlfn.XLOOKUP(D402,products!$A$1:$A$1001,products!$D$1:$D$1001,0))</f>
        <v>1</v>
      </c>
      <c r="L402">
        <f>IF(_xlfn.XLOOKUP(D402,products!$A$1:$A$1001,products!$E$1:$E$1001,0)=0,"",_xlfn.XLOOKUP(D402,products!$A$1:$A$1001,products!$E$1:$E$1001,0))</f>
        <v>15.85</v>
      </c>
      <c r="M402">
        <f t="shared" si="18"/>
        <v>63.4</v>
      </c>
      <c r="N402" t="str">
        <f t="shared" si="19"/>
        <v>Liberica</v>
      </c>
      <c r="O402" t="str">
        <f t="shared" si="20"/>
        <v>Light</v>
      </c>
      <c r="P402" t="str">
        <f>IF(_xlfn.XLOOKUP(C402,customers!$A$1:$A$1001,customers!$I$1:$I$1001,0)=0,"",_xlfn.XLOOKUP(C402,customers!$A$1:$A$1001,customers!$I$1:$I$1001,0))</f>
        <v>No</v>
      </c>
    </row>
    <row r="403" spans="1:16" x14ac:dyDescent="0.2">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IF(_xlfn.XLOOKUP(C403,customers!$A$1:$A$1001,customers!$G$1:$G$1001,0)=0,"",_xlfn.XLOOKUP(C403,customers!$A$1:$A$1001,customers!$G$1:$G$1001,0))</f>
        <v>United States</v>
      </c>
      <c r="I403" t="str">
        <f>IF(_xlfn.XLOOKUP(D403,products!$A$1:$A$1001,products!$B$1:$B$1001,0)=0,"",_xlfn.XLOOKUP(D403,products!$A$1:$A$1001,products!$B$1:$B$1001,0))</f>
        <v>Lib</v>
      </c>
      <c r="J403" t="str">
        <f>IF(_xlfn.XLOOKUP(D403,products!$A$1:$A$1001,products!$C$1:$C$1001,0)=0,"",_xlfn.XLOOKUP(D403,products!$A$1:$A$1001,products!$C$1:$C$1001,0))</f>
        <v>M</v>
      </c>
      <c r="K403" s="1">
        <f>IF(_xlfn.XLOOKUP(D403,products!$A$1:$A$1001,products!$D$1:$D$1001,0)=0,"",_xlfn.XLOOKUP(D403,products!$A$1:$A$1001,products!$D$1:$D$1001,0))</f>
        <v>0.2</v>
      </c>
      <c r="L403">
        <f>IF(_xlfn.XLOOKUP(D403,products!$A$1:$A$1001,products!$E$1:$E$1001,0)=0,"",_xlfn.XLOOKUP(D403,products!$A$1:$A$1001,products!$E$1:$E$1001,0))</f>
        <v>4.3650000000000002</v>
      </c>
      <c r="M403">
        <f t="shared" si="18"/>
        <v>8.73</v>
      </c>
      <c r="N403" t="str">
        <f t="shared" si="19"/>
        <v>Liberica</v>
      </c>
      <c r="O403" t="str">
        <f t="shared" si="20"/>
        <v>Medium</v>
      </c>
      <c r="P403" t="str">
        <f>IF(_xlfn.XLOOKUP(C403,customers!$A$1:$A$1001,customers!$I$1:$I$1001,0)=0,"",_xlfn.XLOOKUP(C403,customers!$A$1:$A$1001,customers!$I$1:$I$1001,0))</f>
        <v>Yes</v>
      </c>
    </row>
    <row r="404" spans="1:16" x14ac:dyDescent="0.2">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IF(_xlfn.XLOOKUP(C404,customers!$A$1:$A$1001,customers!$G$1:$G$1001,0)=0,"",_xlfn.XLOOKUP(C404,customers!$A$1:$A$1001,customers!$G$1:$G$1001,0))</f>
        <v>United States</v>
      </c>
      <c r="I404" t="str">
        <f>IF(_xlfn.XLOOKUP(D404,products!$A$1:$A$1001,products!$B$1:$B$1001,0)=0,"",_xlfn.XLOOKUP(D404,products!$A$1:$A$1001,products!$B$1:$B$1001,0))</f>
        <v>Rob</v>
      </c>
      <c r="J404" t="str">
        <f>IF(_xlfn.XLOOKUP(D404,products!$A$1:$A$1001,products!$C$1:$C$1001,0)=0,"",_xlfn.XLOOKUP(D404,products!$A$1:$A$1001,products!$C$1:$C$1001,0))</f>
        <v>D</v>
      </c>
      <c r="K404" s="1">
        <f>IF(_xlfn.XLOOKUP(D404,products!$A$1:$A$1001,products!$D$1:$D$1001,0)=0,"",_xlfn.XLOOKUP(D404,products!$A$1:$A$1001,products!$D$1:$D$1001,0))</f>
        <v>1</v>
      </c>
      <c r="L404">
        <f>IF(_xlfn.XLOOKUP(D404,products!$A$1:$A$1001,products!$E$1:$E$1001,0)=0,"",_xlfn.XLOOKUP(D404,products!$A$1:$A$1001,products!$E$1:$E$1001,0))</f>
        <v>8.9499999999999993</v>
      </c>
      <c r="M404">
        <f t="shared" si="18"/>
        <v>26.849999999999998</v>
      </c>
      <c r="N404" t="str">
        <f t="shared" si="19"/>
        <v>Robusta</v>
      </c>
      <c r="O404" t="str">
        <f t="shared" si="20"/>
        <v>Dark</v>
      </c>
      <c r="P404" t="str">
        <f>IF(_xlfn.XLOOKUP(C404,customers!$A$1:$A$1001,customers!$I$1:$I$1001,0)=0,"",_xlfn.XLOOKUP(C404,customers!$A$1:$A$1001,customers!$I$1:$I$1001,0))</f>
        <v>Yes</v>
      </c>
    </row>
    <row r="405" spans="1:16" x14ac:dyDescent="0.2">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IF(_xlfn.XLOOKUP(C405,customers!$A$1:$A$1001,customers!$G$1:$G$1001,0)=0,"",_xlfn.XLOOKUP(C405,customers!$A$1:$A$1001,customers!$G$1:$G$1001,0))</f>
        <v>United States</v>
      </c>
      <c r="I405" t="str">
        <f>IF(_xlfn.XLOOKUP(D405,products!$A$1:$A$1001,products!$B$1:$B$1001,0)=0,"",_xlfn.XLOOKUP(D405,products!$A$1:$A$1001,products!$B$1:$B$1001,0))</f>
        <v>Lib</v>
      </c>
      <c r="J405" t="str">
        <f>IF(_xlfn.XLOOKUP(D405,products!$A$1:$A$1001,products!$C$1:$C$1001,0)=0,"",_xlfn.XLOOKUP(D405,products!$A$1:$A$1001,products!$C$1:$C$1001,0))</f>
        <v>L</v>
      </c>
      <c r="K405" s="1">
        <f>IF(_xlfn.XLOOKUP(D405,products!$A$1:$A$1001,products!$D$1:$D$1001,0)=0,"",_xlfn.XLOOKUP(D405,products!$A$1:$A$1001,products!$D$1:$D$1001,0))</f>
        <v>0.2</v>
      </c>
      <c r="L405">
        <f>IF(_xlfn.XLOOKUP(D405,products!$A$1:$A$1001,products!$E$1:$E$1001,0)=0,"",_xlfn.XLOOKUP(D405,products!$A$1:$A$1001,products!$E$1:$E$1001,0))</f>
        <v>4.7549999999999999</v>
      </c>
      <c r="M405">
        <f t="shared" si="18"/>
        <v>9.51</v>
      </c>
      <c r="N405" t="str">
        <f t="shared" si="19"/>
        <v>Liberica</v>
      </c>
      <c r="O405" t="str">
        <f t="shared" si="20"/>
        <v>Light</v>
      </c>
      <c r="P405" t="str">
        <f>IF(_xlfn.XLOOKUP(C405,customers!$A$1:$A$1001,customers!$I$1:$I$1001,0)=0,"",_xlfn.XLOOKUP(C405,customers!$A$1:$A$1001,customers!$I$1:$I$1001,0))</f>
        <v>No</v>
      </c>
    </row>
    <row r="406" spans="1:16" x14ac:dyDescent="0.2">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IF(_xlfn.XLOOKUP(C406,customers!$A$1:$A$1001,customers!$G$1:$G$1001,0)=0,"",_xlfn.XLOOKUP(C406,customers!$A$1:$A$1001,customers!$G$1:$G$1001,0))</f>
        <v>Ireland</v>
      </c>
      <c r="I406" t="str">
        <f>IF(_xlfn.XLOOKUP(D406,products!$A$1:$A$1001,products!$B$1:$B$1001,0)=0,"",_xlfn.XLOOKUP(D406,products!$A$1:$A$1001,products!$B$1:$B$1001,0))</f>
        <v>Ara</v>
      </c>
      <c r="J406" t="str">
        <f>IF(_xlfn.XLOOKUP(D406,products!$A$1:$A$1001,products!$C$1:$C$1001,0)=0,"",_xlfn.XLOOKUP(D406,products!$A$1:$A$1001,products!$C$1:$C$1001,0))</f>
        <v>D</v>
      </c>
      <c r="K406" s="1">
        <f>IF(_xlfn.XLOOKUP(D406,products!$A$1:$A$1001,products!$D$1:$D$1001,0)=0,"",_xlfn.XLOOKUP(D406,products!$A$1:$A$1001,products!$D$1:$D$1001,0))</f>
        <v>1</v>
      </c>
      <c r="L406">
        <f>IF(_xlfn.XLOOKUP(D406,products!$A$1:$A$1001,products!$E$1:$E$1001,0)=0,"",_xlfn.XLOOKUP(D406,products!$A$1:$A$1001,products!$E$1:$E$1001,0))</f>
        <v>9.9499999999999993</v>
      </c>
      <c r="M406">
        <f t="shared" si="18"/>
        <v>39.799999999999997</v>
      </c>
      <c r="N406" t="str">
        <f t="shared" si="19"/>
        <v>Arabica</v>
      </c>
      <c r="O406" t="str">
        <f t="shared" si="20"/>
        <v>Dark</v>
      </c>
      <c r="P406" t="str">
        <f>IF(_xlfn.XLOOKUP(C406,customers!$A$1:$A$1001,customers!$I$1:$I$1001,0)=0,"",_xlfn.XLOOKUP(C406,customers!$A$1:$A$1001,customers!$I$1:$I$1001,0))</f>
        <v>No</v>
      </c>
    </row>
    <row r="407" spans="1:16" x14ac:dyDescent="0.2">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IF(_xlfn.XLOOKUP(C407,customers!$A$1:$A$1001,customers!$G$1:$G$1001,0)=0,"",_xlfn.XLOOKUP(C407,customers!$A$1:$A$1001,customers!$G$1:$G$1001,0))</f>
        <v>United States</v>
      </c>
      <c r="I407" t="str">
        <f>IF(_xlfn.XLOOKUP(D407,products!$A$1:$A$1001,products!$B$1:$B$1001,0)=0,"",_xlfn.XLOOKUP(D407,products!$A$1:$A$1001,products!$B$1:$B$1001,0))</f>
        <v>Exc</v>
      </c>
      <c r="J407" t="str">
        <f>IF(_xlfn.XLOOKUP(D407,products!$A$1:$A$1001,products!$C$1:$C$1001,0)=0,"",_xlfn.XLOOKUP(D407,products!$A$1:$A$1001,products!$C$1:$C$1001,0))</f>
        <v>M</v>
      </c>
      <c r="K407" s="1">
        <f>IF(_xlfn.XLOOKUP(D407,products!$A$1:$A$1001,products!$D$1:$D$1001,0)=0,"",_xlfn.XLOOKUP(D407,products!$A$1:$A$1001,products!$D$1:$D$1001,0))</f>
        <v>0.5</v>
      </c>
      <c r="L407">
        <f>IF(_xlfn.XLOOKUP(D407,products!$A$1:$A$1001,products!$E$1:$E$1001,0)=0,"",_xlfn.XLOOKUP(D407,products!$A$1:$A$1001,products!$E$1:$E$1001,0))</f>
        <v>8.25</v>
      </c>
      <c r="M407">
        <f t="shared" si="18"/>
        <v>24.75</v>
      </c>
      <c r="N407" t="str">
        <f t="shared" si="19"/>
        <v>Excelsa</v>
      </c>
      <c r="O407" t="str">
        <f t="shared" si="20"/>
        <v>Medium</v>
      </c>
      <c r="P407" t="str">
        <f>IF(_xlfn.XLOOKUP(C407,customers!$A$1:$A$1001,customers!$I$1:$I$1001,0)=0,"",_xlfn.XLOOKUP(C407,customers!$A$1:$A$1001,customers!$I$1:$I$1001,0))</f>
        <v>Yes</v>
      </c>
    </row>
    <row r="408" spans="1:16" x14ac:dyDescent="0.2">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IF(_xlfn.XLOOKUP(C408,customers!$A$1:$A$1001,customers!$G$1:$G$1001,0)=0,"",_xlfn.XLOOKUP(C408,customers!$A$1:$A$1001,customers!$G$1:$G$1001,0))</f>
        <v>United States</v>
      </c>
      <c r="I408" t="str">
        <f>IF(_xlfn.XLOOKUP(D408,products!$A$1:$A$1001,products!$B$1:$B$1001,0)=0,"",_xlfn.XLOOKUP(D408,products!$A$1:$A$1001,products!$B$1:$B$1001,0))</f>
        <v>Exc</v>
      </c>
      <c r="J408" t="str">
        <f>IF(_xlfn.XLOOKUP(D408,products!$A$1:$A$1001,products!$C$1:$C$1001,0)=0,"",_xlfn.XLOOKUP(D408,products!$A$1:$A$1001,products!$C$1:$C$1001,0))</f>
        <v>M</v>
      </c>
      <c r="K408" s="1">
        <f>IF(_xlfn.XLOOKUP(D408,products!$A$1:$A$1001,products!$D$1:$D$1001,0)=0,"",_xlfn.XLOOKUP(D408,products!$A$1:$A$1001,products!$D$1:$D$1001,0))</f>
        <v>1</v>
      </c>
      <c r="L408">
        <f>IF(_xlfn.XLOOKUP(D408,products!$A$1:$A$1001,products!$E$1:$E$1001,0)=0,"",_xlfn.XLOOKUP(D408,products!$A$1:$A$1001,products!$E$1:$E$1001,0))</f>
        <v>13.75</v>
      </c>
      <c r="M408">
        <f t="shared" si="18"/>
        <v>68.75</v>
      </c>
      <c r="N408" t="str">
        <f t="shared" si="19"/>
        <v>Excelsa</v>
      </c>
      <c r="O408" t="str">
        <f t="shared" si="20"/>
        <v>Medium</v>
      </c>
      <c r="P408" t="str">
        <f>IF(_xlfn.XLOOKUP(C408,customers!$A$1:$A$1001,customers!$I$1:$I$1001,0)=0,"",_xlfn.XLOOKUP(C408,customers!$A$1:$A$1001,customers!$I$1:$I$1001,0))</f>
        <v>Yes</v>
      </c>
    </row>
    <row r="409" spans="1:16" x14ac:dyDescent="0.2">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IF(_xlfn.XLOOKUP(C409,customers!$A$1:$A$1001,customers!$G$1:$G$1001,0)=0,"",_xlfn.XLOOKUP(C409,customers!$A$1:$A$1001,customers!$G$1:$G$1001,0))</f>
        <v>Ireland</v>
      </c>
      <c r="I409" t="str">
        <f>IF(_xlfn.XLOOKUP(D409,products!$A$1:$A$1001,products!$B$1:$B$1001,0)=0,"",_xlfn.XLOOKUP(D409,products!$A$1:$A$1001,products!$B$1:$B$1001,0))</f>
        <v>Exc</v>
      </c>
      <c r="J409" t="str">
        <f>IF(_xlfn.XLOOKUP(D409,products!$A$1:$A$1001,products!$C$1:$C$1001,0)=0,"",_xlfn.XLOOKUP(D409,products!$A$1:$A$1001,products!$C$1:$C$1001,0))</f>
        <v>M</v>
      </c>
      <c r="K409" s="1">
        <f>IF(_xlfn.XLOOKUP(D409,products!$A$1:$A$1001,products!$D$1:$D$1001,0)=0,"",_xlfn.XLOOKUP(D409,products!$A$1:$A$1001,products!$D$1:$D$1001,0))</f>
        <v>0.5</v>
      </c>
      <c r="L409">
        <f>IF(_xlfn.XLOOKUP(D409,products!$A$1:$A$1001,products!$E$1:$E$1001,0)=0,"",_xlfn.XLOOKUP(D409,products!$A$1:$A$1001,products!$E$1:$E$1001,0))</f>
        <v>8.25</v>
      </c>
      <c r="M409">
        <f t="shared" si="18"/>
        <v>49.5</v>
      </c>
      <c r="N409" t="str">
        <f t="shared" si="19"/>
        <v>Excelsa</v>
      </c>
      <c r="O409" t="str">
        <f t="shared" si="20"/>
        <v>Medium</v>
      </c>
      <c r="P409" t="str">
        <f>IF(_xlfn.XLOOKUP(C409,customers!$A$1:$A$1001,customers!$I$1:$I$1001,0)=0,"",_xlfn.XLOOKUP(C409,customers!$A$1:$A$1001,customers!$I$1:$I$1001,0))</f>
        <v>No</v>
      </c>
    </row>
    <row r="410" spans="1:16" x14ac:dyDescent="0.2">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IF(_xlfn.XLOOKUP(C410,customers!$A$1:$A$1001,customers!$G$1:$G$1001,0)=0,"",_xlfn.XLOOKUP(C410,customers!$A$1:$A$1001,customers!$G$1:$G$1001,0))</f>
        <v>United States</v>
      </c>
      <c r="I410" t="str">
        <f>IF(_xlfn.XLOOKUP(D410,products!$A$1:$A$1001,products!$B$1:$B$1001,0)=0,"",_xlfn.XLOOKUP(D410,products!$A$1:$A$1001,products!$B$1:$B$1001,0))</f>
        <v>Ara</v>
      </c>
      <c r="J410" t="str">
        <f>IF(_xlfn.XLOOKUP(D410,products!$A$1:$A$1001,products!$C$1:$C$1001,0)=0,"",_xlfn.XLOOKUP(D410,products!$A$1:$A$1001,products!$C$1:$C$1001,0))</f>
        <v>M</v>
      </c>
      <c r="K410" s="1">
        <f>IF(_xlfn.XLOOKUP(D410,products!$A$1:$A$1001,products!$D$1:$D$1001,0)=0,"",_xlfn.XLOOKUP(D410,products!$A$1:$A$1001,products!$D$1:$D$1001,0))</f>
        <v>2.5</v>
      </c>
      <c r="L410">
        <f>IF(_xlfn.XLOOKUP(D410,products!$A$1:$A$1001,products!$E$1:$E$1001,0)=0,"",_xlfn.XLOOKUP(D410,products!$A$1:$A$1001,products!$E$1:$E$1001,0))</f>
        <v>25.874999999999996</v>
      </c>
      <c r="M410">
        <f t="shared" si="18"/>
        <v>51.749999999999993</v>
      </c>
      <c r="N410" t="str">
        <f t="shared" si="19"/>
        <v>Arabica</v>
      </c>
      <c r="O410" t="str">
        <f t="shared" si="20"/>
        <v>Medium</v>
      </c>
      <c r="P410" t="str">
        <f>IF(_xlfn.XLOOKUP(C410,customers!$A$1:$A$1001,customers!$I$1:$I$1001,0)=0,"",_xlfn.XLOOKUP(C410,customers!$A$1:$A$1001,customers!$I$1:$I$1001,0))</f>
        <v>Yes</v>
      </c>
    </row>
    <row r="411" spans="1:16" x14ac:dyDescent="0.2">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IF(_xlfn.XLOOKUP(C411,customers!$A$1:$A$1001,customers!$G$1:$G$1001,0)=0,"",_xlfn.XLOOKUP(C411,customers!$A$1:$A$1001,customers!$G$1:$G$1001,0))</f>
        <v>Ireland</v>
      </c>
      <c r="I411" t="str">
        <f>IF(_xlfn.XLOOKUP(D411,products!$A$1:$A$1001,products!$B$1:$B$1001,0)=0,"",_xlfn.XLOOKUP(D411,products!$A$1:$A$1001,products!$B$1:$B$1001,0))</f>
        <v>Lib</v>
      </c>
      <c r="J411" t="str">
        <f>IF(_xlfn.XLOOKUP(D411,products!$A$1:$A$1001,products!$C$1:$C$1001,0)=0,"",_xlfn.XLOOKUP(D411,products!$A$1:$A$1001,products!$C$1:$C$1001,0))</f>
        <v>L</v>
      </c>
      <c r="K411" s="1">
        <f>IF(_xlfn.XLOOKUP(D411,products!$A$1:$A$1001,products!$D$1:$D$1001,0)=0,"",_xlfn.XLOOKUP(D411,products!$A$1:$A$1001,products!$D$1:$D$1001,0))</f>
        <v>1</v>
      </c>
      <c r="L411">
        <f>IF(_xlfn.XLOOKUP(D411,products!$A$1:$A$1001,products!$E$1:$E$1001,0)=0,"",_xlfn.XLOOKUP(D411,products!$A$1:$A$1001,products!$E$1:$E$1001,0))</f>
        <v>15.85</v>
      </c>
      <c r="M411">
        <f t="shared" si="18"/>
        <v>47.55</v>
      </c>
      <c r="N411" t="str">
        <f t="shared" si="19"/>
        <v>Liberica</v>
      </c>
      <c r="O411" t="str">
        <f t="shared" si="20"/>
        <v>Light</v>
      </c>
      <c r="P411" t="str">
        <f>IF(_xlfn.XLOOKUP(C411,customers!$A$1:$A$1001,customers!$I$1:$I$1001,0)=0,"",_xlfn.XLOOKUP(C411,customers!$A$1:$A$1001,customers!$I$1:$I$1001,0))</f>
        <v>Yes</v>
      </c>
    </row>
    <row r="412" spans="1:16" x14ac:dyDescent="0.2">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IF(_xlfn.XLOOKUP(C412,customers!$A$1:$A$1001,customers!$G$1:$G$1001,0)=0,"",_xlfn.XLOOKUP(C412,customers!$A$1:$A$1001,customers!$G$1:$G$1001,0))</f>
        <v>United States</v>
      </c>
      <c r="I412" t="str">
        <f>IF(_xlfn.XLOOKUP(D412,products!$A$1:$A$1001,products!$B$1:$B$1001,0)=0,"",_xlfn.XLOOKUP(D412,products!$A$1:$A$1001,products!$B$1:$B$1001,0))</f>
        <v>Ara</v>
      </c>
      <c r="J412" t="str">
        <f>IF(_xlfn.XLOOKUP(D412,products!$A$1:$A$1001,products!$C$1:$C$1001,0)=0,"",_xlfn.XLOOKUP(D412,products!$A$1:$A$1001,products!$C$1:$C$1001,0))</f>
        <v>L</v>
      </c>
      <c r="K412" s="1">
        <f>IF(_xlfn.XLOOKUP(D412,products!$A$1:$A$1001,products!$D$1:$D$1001,0)=0,"",_xlfn.XLOOKUP(D412,products!$A$1:$A$1001,products!$D$1:$D$1001,0))</f>
        <v>0.2</v>
      </c>
      <c r="L412">
        <f>IF(_xlfn.XLOOKUP(D412,products!$A$1:$A$1001,products!$E$1:$E$1001,0)=0,"",_xlfn.XLOOKUP(D412,products!$A$1:$A$1001,products!$E$1:$E$1001,0))</f>
        <v>3.8849999999999998</v>
      </c>
      <c r="M412">
        <f t="shared" si="18"/>
        <v>15.54</v>
      </c>
      <c r="N412" t="str">
        <f t="shared" si="19"/>
        <v>Arabica</v>
      </c>
      <c r="O412" t="str">
        <f t="shared" si="20"/>
        <v>Light</v>
      </c>
      <c r="P412" t="str">
        <f>IF(_xlfn.XLOOKUP(C412,customers!$A$1:$A$1001,customers!$I$1:$I$1001,0)=0,"",_xlfn.XLOOKUP(C412,customers!$A$1:$A$1001,customers!$I$1:$I$1001,0))</f>
        <v>No</v>
      </c>
    </row>
    <row r="413" spans="1:16" x14ac:dyDescent="0.2">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IF(_xlfn.XLOOKUP(C413,customers!$A$1:$A$1001,customers!$G$1:$G$1001,0)=0,"",_xlfn.XLOOKUP(C413,customers!$A$1:$A$1001,customers!$G$1:$G$1001,0))</f>
        <v>United States</v>
      </c>
      <c r="I413" t="str">
        <f>IF(_xlfn.XLOOKUP(D413,products!$A$1:$A$1001,products!$B$1:$B$1001,0)=0,"",_xlfn.XLOOKUP(D413,products!$A$1:$A$1001,products!$B$1:$B$1001,0))</f>
        <v>Lib</v>
      </c>
      <c r="J413" t="str">
        <f>IF(_xlfn.XLOOKUP(D413,products!$A$1:$A$1001,products!$C$1:$C$1001,0)=0,"",_xlfn.XLOOKUP(D413,products!$A$1:$A$1001,products!$C$1:$C$1001,0))</f>
        <v>M</v>
      </c>
      <c r="K413" s="1">
        <f>IF(_xlfn.XLOOKUP(D413,products!$A$1:$A$1001,products!$D$1:$D$1001,0)=0,"",_xlfn.XLOOKUP(D413,products!$A$1:$A$1001,products!$D$1:$D$1001,0))</f>
        <v>1</v>
      </c>
      <c r="L413">
        <f>IF(_xlfn.XLOOKUP(D413,products!$A$1:$A$1001,products!$E$1:$E$1001,0)=0,"",_xlfn.XLOOKUP(D413,products!$A$1:$A$1001,products!$E$1:$E$1001,0))</f>
        <v>14.55</v>
      </c>
      <c r="M413">
        <f t="shared" si="18"/>
        <v>87.300000000000011</v>
      </c>
      <c r="N413" t="str">
        <f t="shared" si="19"/>
        <v>Liberica</v>
      </c>
      <c r="O413" t="str">
        <f t="shared" si="20"/>
        <v>Medium</v>
      </c>
      <c r="P413" t="str">
        <f>IF(_xlfn.XLOOKUP(C413,customers!$A$1:$A$1001,customers!$I$1:$I$1001,0)=0,"",_xlfn.XLOOKUP(C413,customers!$A$1:$A$1001,customers!$I$1:$I$1001,0))</f>
        <v>Yes</v>
      </c>
    </row>
    <row r="414" spans="1:16" x14ac:dyDescent="0.2">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IF(_xlfn.XLOOKUP(C414,customers!$A$1:$A$1001,customers!$G$1:$G$1001,0)=0,"",_xlfn.XLOOKUP(C414,customers!$A$1:$A$1001,customers!$G$1:$G$1001,0))</f>
        <v>United States</v>
      </c>
      <c r="I414" t="str">
        <f>IF(_xlfn.XLOOKUP(D414,products!$A$1:$A$1001,products!$B$1:$B$1001,0)=0,"",_xlfn.XLOOKUP(D414,products!$A$1:$A$1001,products!$B$1:$B$1001,0))</f>
        <v>Ara</v>
      </c>
      <c r="J414" t="str">
        <f>IF(_xlfn.XLOOKUP(D414,products!$A$1:$A$1001,products!$C$1:$C$1001,0)=0,"",_xlfn.XLOOKUP(D414,products!$A$1:$A$1001,products!$C$1:$C$1001,0))</f>
        <v>M</v>
      </c>
      <c r="K414" s="1">
        <f>IF(_xlfn.XLOOKUP(D414,products!$A$1:$A$1001,products!$D$1:$D$1001,0)=0,"",_xlfn.XLOOKUP(D414,products!$A$1:$A$1001,products!$D$1:$D$1001,0))</f>
        <v>1</v>
      </c>
      <c r="L414">
        <f>IF(_xlfn.XLOOKUP(D414,products!$A$1:$A$1001,products!$E$1:$E$1001,0)=0,"",_xlfn.XLOOKUP(D414,products!$A$1:$A$1001,products!$E$1:$E$1001,0))</f>
        <v>11.25</v>
      </c>
      <c r="M414">
        <f t="shared" si="18"/>
        <v>56.25</v>
      </c>
      <c r="N414" t="str">
        <f t="shared" si="19"/>
        <v>Arabica</v>
      </c>
      <c r="O414" t="str">
        <f t="shared" si="20"/>
        <v>Medium</v>
      </c>
      <c r="P414" t="str">
        <f>IF(_xlfn.XLOOKUP(C414,customers!$A$1:$A$1001,customers!$I$1:$I$1001,0)=0,"",_xlfn.XLOOKUP(C414,customers!$A$1:$A$1001,customers!$I$1:$I$1001,0))</f>
        <v>Yes</v>
      </c>
    </row>
    <row r="415" spans="1:16" x14ac:dyDescent="0.2">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IF(_xlfn.XLOOKUP(C415,customers!$A$1:$A$1001,customers!$G$1:$G$1001,0)=0,"",_xlfn.XLOOKUP(C415,customers!$A$1:$A$1001,customers!$G$1:$G$1001,0))</f>
        <v>United States</v>
      </c>
      <c r="I415" t="str">
        <f>IF(_xlfn.XLOOKUP(D415,products!$A$1:$A$1001,products!$B$1:$B$1001,0)=0,"",_xlfn.XLOOKUP(D415,products!$A$1:$A$1001,products!$B$1:$B$1001,0))</f>
        <v>Lib</v>
      </c>
      <c r="J415" t="str">
        <f>IF(_xlfn.XLOOKUP(D415,products!$A$1:$A$1001,products!$C$1:$C$1001,0)=0,"",_xlfn.XLOOKUP(D415,products!$A$1:$A$1001,products!$C$1:$C$1001,0))</f>
        <v>L</v>
      </c>
      <c r="K415" s="1">
        <f>IF(_xlfn.XLOOKUP(D415,products!$A$1:$A$1001,products!$D$1:$D$1001,0)=0,"",_xlfn.XLOOKUP(D415,products!$A$1:$A$1001,products!$D$1:$D$1001,0))</f>
        <v>2.5</v>
      </c>
      <c r="L415">
        <f>IF(_xlfn.XLOOKUP(D415,products!$A$1:$A$1001,products!$E$1:$E$1001,0)=0,"",_xlfn.XLOOKUP(D415,products!$A$1:$A$1001,products!$E$1:$E$1001,0))</f>
        <v>36.454999999999998</v>
      </c>
      <c r="M415">
        <f t="shared" si="18"/>
        <v>36.454999999999998</v>
      </c>
      <c r="N415" t="str">
        <f t="shared" si="19"/>
        <v>Liberica</v>
      </c>
      <c r="O415" t="str">
        <f t="shared" si="20"/>
        <v>Light</v>
      </c>
      <c r="P415" t="str">
        <f>IF(_xlfn.XLOOKUP(C415,customers!$A$1:$A$1001,customers!$I$1:$I$1001,0)=0,"",_xlfn.XLOOKUP(C415,customers!$A$1:$A$1001,customers!$I$1:$I$1001,0))</f>
        <v>Yes</v>
      </c>
    </row>
    <row r="416" spans="1:16" x14ac:dyDescent="0.2">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IF(_xlfn.XLOOKUP(C416,customers!$A$1:$A$1001,customers!$G$1:$G$1001,0)=0,"",_xlfn.XLOOKUP(C416,customers!$A$1:$A$1001,customers!$G$1:$G$1001,0))</f>
        <v>United States</v>
      </c>
      <c r="I416" t="str">
        <f>IF(_xlfn.XLOOKUP(D416,products!$A$1:$A$1001,products!$B$1:$B$1001,0)=0,"",_xlfn.XLOOKUP(D416,products!$A$1:$A$1001,products!$B$1:$B$1001,0))</f>
        <v>Rob</v>
      </c>
      <c r="J416" t="str">
        <f>IF(_xlfn.XLOOKUP(D416,products!$A$1:$A$1001,products!$C$1:$C$1001,0)=0,"",_xlfn.XLOOKUP(D416,products!$A$1:$A$1001,products!$C$1:$C$1001,0))</f>
        <v>L</v>
      </c>
      <c r="K416" s="1">
        <f>IF(_xlfn.XLOOKUP(D416,products!$A$1:$A$1001,products!$D$1:$D$1001,0)=0,"",_xlfn.XLOOKUP(D416,products!$A$1:$A$1001,products!$D$1:$D$1001,0))</f>
        <v>0.2</v>
      </c>
      <c r="L416">
        <f>IF(_xlfn.XLOOKUP(D416,products!$A$1:$A$1001,products!$E$1:$E$1001,0)=0,"",_xlfn.XLOOKUP(D416,products!$A$1:$A$1001,products!$E$1:$E$1001,0))</f>
        <v>3.5849999999999995</v>
      </c>
      <c r="M416">
        <f t="shared" si="18"/>
        <v>10.754999999999999</v>
      </c>
      <c r="N416" t="str">
        <f t="shared" si="19"/>
        <v>Robusta</v>
      </c>
      <c r="O416" t="str">
        <f t="shared" si="20"/>
        <v>Light</v>
      </c>
      <c r="P416" t="str">
        <f>IF(_xlfn.XLOOKUP(C416,customers!$A$1:$A$1001,customers!$I$1:$I$1001,0)=0,"",_xlfn.XLOOKUP(C416,customers!$A$1:$A$1001,customers!$I$1:$I$1001,0))</f>
        <v>Yes</v>
      </c>
    </row>
    <row r="417" spans="1:16" x14ac:dyDescent="0.2">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IF(_xlfn.XLOOKUP(C417,customers!$A$1:$A$1001,customers!$G$1:$G$1001,0)=0,"",_xlfn.XLOOKUP(C417,customers!$A$1:$A$1001,customers!$G$1:$G$1001,0))</f>
        <v>United States</v>
      </c>
      <c r="I417" t="str">
        <f>IF(_xlfn.XLOOKUP(D417,products!$A$1:$A$1001,products!$B$1:$B$1001,0)=0,"",_xlfn.XLOOKUP(D417,products!$A$1:$A$1001,products!$B$1:$B$1001,0))</f>
        <v>Rob</v>
      </c>
      <c r="J417" t="str">
        <f>IF(_xlfn.XLOOKUP(D417,products!$A$1:$A$1001,products!$C$1:$C$1001,0)=0,"",_xlfn.XLOOKUP(D417,products!$A$1:$A$1001,products!$C$1:$C$1001,0))</f>
        <v>M</v>
      </c>
      <c r="K417" s="1">
        <f>IF(_xlfn.XLOOKUP(D417,products!$A$1:$A$1001,products!$D$1:$D$1001,0)=0,"",_xlfn.XLOOKUP(D417,products!$A$1:$A$1001,products!$D$1:$D$1001,0))</f>
        <v>0.2</v>
      </c>
      <c r="L417">
        <f>IF(_xlfn.XLOOKUP(D417,products!$A$1:$A$1001,products!$E$1:$E$1001,0)=0,"",_xlfn.XLOOKUP(D417,products!$A$1:$A$1001,products!$E$1:$E$1001,0))</f>
        <v>2.9849999999999999</v>
      </c>
      <c r="M417">
        <f t="shared" si="18"/>
        <v>8.9550000000000001</v>
      </c>
      <c r="N417" t="str">
        <f t="shared" si="19"/>
        <v>Robusta</v>
      </c>
      <c r="O417" t="str">
        <f t="shared" si="20"/>
        <v>Medium</v>
      </c>
      <c r="P417" t="str">
        <f>IF(_xlfn.XLOOKUP(C417,customers!$A$1:$A$1001,customers!$I$1:$I$1001,0)=0,"",_xlfn.XLOOKUP(C417,customers!$A$1:$A$1001,customers!$I$1:$I$1001,0))</f>
        <v>No</v>
      </c>
    </row>
    <row r="418" spans="1:16" x14ac:dyDescent="0.2">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IF(_xlfn.XLOOKUP(C418,customers!$A$1:$A$1001,customers!$G$1:$G$1001,0)=0,"",_xlfn.XLOOKUP(C418,customers!$A$1:$A$1001,customers!$G$1:$G$1001,0))</f>
        <v>United States</v>
      </c>
      <c r="I418" t="str">
        <f>IF(_xlfn.XLOOKUP(D418,products!$A$1:$A$1001,products!$B$1:$B$1001,0)=0,"",_xlfn.XLOOKUP(D418,products!$A$1:$A$1001,products!$B$1:$B$1001,0))</f>
        <v>Ara</v>
      </c>
      <c r="J418" t="str">
        <f>IF(_xlfn.XLOOKUP(D418,products!$A$1:$A$1001,products!$C$1:$C$1001,0)=0,"",_xlfn.XLOOKUP(D418,products!$A$1:$A$1001,products!$C$1:$C$1001,0))</f>
        <v>L</v>
      </c>
      <c r="K418" s="1">
        <f>IF(_xlfn.XLOOKUP(D418,products!$A$1:$A$1001,products!$D$1:$D$1001,0)=0,"",_xlfn.XLOOKUP(D418,products!$A$1:$A$1001,products!$D$1:$D$1001,0))</f>
        <v>0.5</v>
      </c>
      <c r="L418">
        <f>IF(_xlfn.XLOOKUP(D418,products!$A$1:$A$1001,products!$E$1:$E$1001,0)=0,"",_xlfn.XLOOKUP(D418,products!$A$1:$A$1001,products!$E$1:$E$1001,0))</f>
        <v>7.77</v>
      </c>
      <c r="M418">
        <f t="shared" si="18"/>
        <v>23.31</v>
      </c>
      <c r="N418" t="str">
        <f t="shared" si="19"/>
        <v>Arabica</v>
      </c>
      <c r="O418" t="str">
        <f t="shared" si="20"/>
        <v>Light</v>
      </c>
      <c r="P418" t="str">
        <f>IF(_xlfn.XLOOKUP(C418,customers!$A$1:$A$1001,customers!$I$1:$I$1001,0)=0,"",_xlfn.XLOOKUP(C418,customers!$A$1:$A$1001,customers!$I$1:$I$1001,0))</f>
        <v>Yes</v>
      </c>
    </row>
    <row r="419" spans="1:16" x14ac:dyDescent="0.2">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IF(_xlfn.XLOOKUP(C419,customers!$A$1:$A$1001,customers!$G$1:$G$1001,0)=0,"",_xlfn.XLOOKUP(C419,customers!$A$1:$A$1001,customers!$G$1:$G$1001,0))</f>
        <v>United States</v>
      </c>
      <c r="I419" t="str">
        <f>IF(_xlfn.XLOOKUP(D419,products!$A$1:$A$1001,products!$B$1:$B$1001,0)=0,"",_xlfn.XLOOKUP(D419,products!$A$1:$A$1001,products!$B$1:$B$1001,0))</f>
        <v>Ara</v>
      </c>
      <c r="J419" t="str">
        <f>IF(_xlfn.XLOOKUP(D419,products!$A$1:$A$1001,products!$C$1:$C$1001,0)=0,"",_xlfn.XLOOKUP(D419,products!$A$1:$A$1001,products!$C$1:$C$1001,0))</f>
        <v>L</v>
      </c>
      <c r="K419" s="1">
        <f>IF(_xlfn.XLOOKUP(D419,products!$A$1:$A$1001,products!$D$1:$D$1001,0)=0,"",_xlfn.XLOOKUP(D419,products!$A$1:$A$1001,products!$D$1:$D$1001,0))</f>
        <v>2.5</v>
      </c>
      <c r="L419">
        <f>IF(_xlfn.XLOOKUP(D419,products!$A$1:$A$1001,products!$E$1:$E$1001,0)=0,"",_xlfn.XLOOKUP(D419,products!$A$1:$A$1001,products!$E$1:$E$1001,0))</f>
        <v>29.784999999999997</v>
      </c>
      <c r="M419">
        <f t="shared" si="18"/>
        <v>29.784999999999997</v>
      </c>
      <c r="N419" t="str">
        <f t="shared" si="19"/>
        <v>Arabica</v>
      </c>
      <c r="O419" t="str">
        <f t="shared" si="20"/>
        <v>Light</v>
      </c>
      <c r="P419" t="str">
        <f>IF(_xlfn.XLOOKUP(C419,customers!$A$1:$A$1001,customers!$I$1:$I$1001,0)=0,"",_xlfn.XLOOKUP(C419,customers!$A$1:$A$1001,customers!$I$1:$I$1001,0))</f>
        <v>Yes</v>
      </c>
    </row>
    <row r="420" spans="1:16" x14ac:dyDescent="0.2">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IF(_xlfn.XLOOKUP(C420,customers!$A$1:$A$1001,customers!$G$1:$G$1001,0)=0,"",_xlfn.XLOOKUP(C420,customers!$A$1:$A$1001,customers!$G$1:$G$1001,0))</f>
        <v>United States</v>
      </c>
      <c r="I420" t="str">
        <f>IF(_xlfn.XLOOKUP(D420,products!$A$1:$A$1001,products!$B$1:$B$1001,0)=0,"",_xlfn.XLOOKUP(D420,products!$A$1:$A$1001,products!$B$1:$B$1001,0))</f>
        <v>Ara</v>
      </c>
      <c r="J420" t="str">
        <f>IF(_xlfn.XLOOKUP(D420,products!$A$1:$A$1001,products!$C$1:$C$1001,0)=0,"",_xlfn.XLOOKUP(D420,products!$A$1:$A$1001,products!$C$1:$C$1001,0))</f>
        <v>L</v>
      </c>
      <c r="K420" s="1">
        <f>IF(_xlfn.XLOOKUP(D420,products!$A$1:$A$1001,products!$D$1:$D$1001,0)=0,"",_xlfn.XLOOKUP(D420,products!$A$1:$A$1001,products!$D$1:$D$1001,0))</f>
        <v>2.5</v>
      </c>
      <c r="L420">
        <f>IF(_xlfn.XLOOKUP(D420,products!$A$1:$A$1001,products!$E$1:$E$1001,0)=0,"",_xlfn.XLOOKUP(D420,products!$A$1:$A$1001,products!$E$1:$E$1001,0))</f>
        <v>29.784999999999997</v>
      </c>
      <c r="M420">
        <f t="shared" si="18"/>
        <v>148.92499999999998</v>
      </c>
      <c r="N420" t="str">
        <f t="shared" si="19"/>
        <v>Arabica</v>
      </c>
      <c r="O420" t="str">
        <f t="shared" si="20"/>
        <v>Light</v>
      </c>
      <c r="P420" t="str">
        <f>IF(_xlfn.XLOOKUP(C420,customers!$A$1:$A$1001,customers!$I$1:$I$1001,0)=0,"",_xlfn.XLOOKUP(C420,customers!$A$1:$A$1001,customers!$I$1:$I$1001,0))</f>
        <v>Yes</v>
      </c>
    </row>
    <row r="421" spans="1:16" x14ac:dyDescent="0.2">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IF(_xlfn.XLOOKUP(C421,customers!$A$1:$A$1001,customers!$G$1:$G$1001,0)=0,"",_xlfn.XLOOKUP(C421,customers!$A$1:$A$1001,customers!$G$1:$G$1001,0))</f>
        <v>United States</v>
      </c>
      <c r="I421" t="str">
        <f>IF(_xlfn.XLOOKUP(D421,products!$A$1:$A$1001,products!$B$1:$B$1001,0)=0,"",_xlfn.XLOOKUP(D421,products!$A$1:$A$1001,products!$B$1:$B$1001,0))</f>
        <v>Lib</v>
      </c>
      <c r="J421" t="str">
        <f>IF(_xlfn.XLOOKUP(D421,products!$A$1:$A$1001,products!$C$1:$C$1001,0)=0,"",_xlfn.XLOOKUP(D421,products!$A$1:$A$1001,products!$C$1:$C$1001,0))</f>
        <v>M</v>
      </c>
      <c r="K421" s="1">
        <f>IF(_xlfn.XLOOKUP(D421,products!$A$1:$A$1001,products!$D$1:$D$1001,0)=0,"",_xlfn.XLOOKUP(D421,products!$A$1:$A$1001,products!$D$1:$D$1001,0))</f>
        <v>0.5</v>
      </c>
      <c r="L421">
        <f>IF(_xlfn.XLOOKUP(D421,products!$A$1:$A$1001,products!$E$1:$E$1001,0)=0,"",_xlfn.XLOOKUP(D421,products!$A$1:$A$1001,products!$E$1:$E$1001,0))</f>
        <v>8.73</v>
      </c>
      <c r="M421">
        <f t="shared" si="18"/>
        <v>8.73</v>
      </c>
      <c r="N421" t="str">
        <f t="shared" si="19"/>
        <v>Liberica</v>
      </c>
      <c r="O421" t="str">
        <f t="shared" si="20"/>
        <v>Medium</v>
      </c>
      <c r="P421" t="str">
        <f>IF(_xlfn.XLOOKUP(C421,customers!$A$1:$A$1001,customers!$I$1:$I$1001,0)=0,"",_xlfn.XLOOKUP(C421,customers!$A$1:$A$1001,customers!$I$1:$I$1001,0))</f>
        <v>Yes</v>
      </c>
    </row>
    <row r="422" spans="1:16" x14ac:dyDescent="0.2">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IF(_xlfn.XLOOKUP(C422,customers!$A$1:$A$1001,customers!$G$1:$G$1001,0)=0,"",_xlfn.XLOOKUP(C422,customers!$A$1:$A$1001,customers!$G$1:$G$1001,0))</f>
        <v>United States</v>
      </c>
      <c r="I422" t="str">
        <f>IF(_xlfn.XLOOKUP(D422,products!$A$1:$A$1001,products!$B$1:$B$1001,0)=0,"",_xlfn.XLOOKUP(D422,products!$A$1:$A$1001,products!$B$1:$B$1001,0))</f>
        <v>Lib</v>
      </c>
      <c r="J422" t="str">
        <f>IF(_xlfn.XLOOKUP(D422,products!$A$1:$A$1001,products!$C$1:$C$1001,0)=0,"",_xlfn.XLOOKUP(D422,products!$A$1:$A$1001,products!$C$1:$C$1001,0))</f>
        <v>D</v>
      </c>
      <c r="K422" s="1">
        <f>IF(_xlfn.XLOOKUP(D422,products!$A$1:$A$1001,products!$D$1:$D$1001,0)=0,"",_xlfn.XLOOKUP(D422,products!$A$1:$A$1001,products!$D$1:$D$1001,0))</f>
        <v>0.5</v>
      </c>
      <c r="L422">
        <f>IF(_xlfn.XLOOKUP(D422,products!$A$1:$A$1001,products!$E$1:$E$1001,0)=0,"",_xlfn.XLOOKUP(D422,products!$A$1:$A$1001,products!$E$1:$E$1001,0))</f>
        <v>7.77</v>
      </c>
      <c r="M422">
        <f t="shared" si="18"/>
        <v>31.08</v>
      </c>
      <c r="N422" t="str">
        <f t="shared" si="19"/>
        <v>Liberica</v>
      </c>
      <c r="O422" t="str">
        <f t="shared" si="20"/>
        <v>Dark</v>
      </c>
      <c r="P422" t="str">
        <f>IF(_xlfn.XLOOKUP(C422,customers!$A$1:$A$1001,customers!$I$1:$I$1001,0)=0,"",_xlfn.XLOOKUP(C422,customers!$A$1:$A$1001,customers!$I$1:$I$1001,0))</f>
        <v>No</v>
      </c>
    </row>
    <row r="423" spans="1:16" x14ac:dyDescent="0.2">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IF(_xlfn.XLOOKUP(C423,customers!$A$1:$A$1001,customers!$G$1:$G$1001,0)=0,"",_xlfn.XLOOKUP(C423,customers!$A$1:$A$1001,customers!$G$1:$G$1001,0))</f>
        <v>United States</v>
      </c>
      <c r="I423" t="str">
        <f>IF(_xlfn.XLOOKUP(D423,products!$A$1:$A$1001,products!$B$1:$B$1001,0)=0,"",_xlfn.XLOOKUP(D423,products!$A$1:$A$1001,products!$B$1:$B$1001,0))</f>
        <v>Ara</v>
      </c>
      <c r="J423" t="str">
        <f>IF(_xlfn.XLOOKUP(D423,products!$A$1:$A$1001,products!$C$1:$C$1001,0)=0,"",_xlfn.XLOOKUP(D423,products!$A$1:$A$1001,products!$C$1:$C$1001,0))</f>
        <v>D</v>
      </c>
      <c r="K423" s="1">
        <f>IF(_xlfn.XLOOKUP(D423,products!$A$1:$A$1001,products!$D$1:$D$1001,0)=0,"",_xlfn.XLOOKUP(D423,products!$A$1:$A$1001,products!$D$1:$D$1001,0))</f>
        <v>2.5</v>
      </c>
      <c r="L423">
        <f>IF(_xlfn.XLOOKUP(D423,products!$A$1:$A$1001,products!$E$1:$E$1001,0)=0,"",_xlfn.XLOOKUP(D423,products!$A$1:$A$1001,products!$E$1:$E$1001,0))</f>
        <v>22.884999999999998</v>
      </c>
      <c r="M423">
        <f t="shared" si="18"/>
        <v>137.31</v>
      </c>
      <c r="N423" t="str">
        <f t="shared" si="19"/>
        <v>Arabica</v>
      </c>
      <c r="O423" t="str">
        <f t="shared" si="20"/>
        <v>Dark</v>
      </c>
      <c r="P423" t="str">
        <f>IF(_xlfn.XLOOKUP(C423,customers!$A$1:$A$1001,customers!$I$1:$I$1001,0)=0,"",_xlfn.XLOOKUP(C423,customers!$A$1:$A$1001,customers!$I$1:$I$1001,0))</f>
        <v>No</v>
      </c>
    </row>
    <row r="424" spans="1:16" x14ac:dyDescent="0.2">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IF(_xlfn.XLOOKUP(C424,customers!$A$1:$A$1001,customers!$G$1:$G$1001,0)=0,"",_xlfn.XLOOKUP(C424,customers!$A$1:$A$1001,customers!$G$1:$G$1001,0))</f>
        <v>United States</v>
      </c>
      <c r="I424" t="str">
        <f>IF(_xlfn.XLOOKUP(D424,products!$A$1:$A$1001,products!$B$1:$B$1001,0)=0,"",_xlfn.XLOOKUP(D424,products!$A$1:$A$1001,products!$B$1:$B$1001,0))</f>
        <v>Ara</v>
      </c>
      <c r="J424" t="str">
        <f>IF(_xlfn.XLOOKUP(D424,products!$A$1:$A$1001,products!$C$1:$C$1001,0)=0,"",_xlfn.XLOOKUP(D424,products!$A$1:$A$1001,products!$C$1:$C$1001,0))</f>
        <v>D</v>
      </c>
      <c r="K424" s="1">
        <f>IF(_xlfn.XLOOKUP(D424,products!$A$1:$A$1001,products!$D$1:$D$1001,0)=0,"",_xlfn.XLOOKUP(D424,products!$A$1:$A$1001,products!$D$1:$D$1001,0))</f>
        <v>0.5</v>
      </c>
      <c r="L424">
        <f>IF(_xlfn.XLOOKUP(D424,products!$A$1:$A$1001,products!$E$1:$E$1001,0)=0,"",_xlfn.XLOOKUP(D424,products!$A$1:$A$1001,products!$E$1:$E$1001,0))</f>
        <v>5.97</v>
      </c>
      <c r="M424">
        <f t="shared" si="18"/>
        <v>29.849999999999998</v>
      </c>
      <c r="N424" t="str">
        <f t="shared" si="19"/>
        <v>Arabica</v>
      </c>
      <c r="O424" t="str">
        <f t="shared" si="20"/>
        <v>Dark</v>
      </c>
      <c r="P424" t="str">
        <f>IF(_xlfn.XLOOKUP(C424,customers!$A$1:$A$1001,customers!$I$1:$I$1001,0)=0,"",_xlfn.XLOOKUP(C424,customers!$A$1:$A$1001,customers!$I$1:$I$1001,0))</f>
        <v>No</v>
      </c>
    </row>
    <row r="425" spans="1:16" x14ac:dyDescent="0.2">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IF(_xlfn.XLOOKUP(C425,customers!$A$1:$A$1001,customers!$G$1:$G$1001,0)=0,"",_xlfn.XLOOKUP(C425,customers!$A$1:$A$1001,customers!$G$1:$G$1001,0))</f>
        <v>United States</v>
      </c>
      <c r="I425" t="str">
        <f>IF(_xlfn.XLOOKUP(D425,products!$A$1:$A$1001,products!$B$1:$B$1001,0)=0,"",_xlfn.XLOOKUP(D425,products!$A$1:$A$1001,products!$B$1:$B$1001,0))</f>
        <v>Rob</v>
      </c>
      <c r="J425" t="str">
        <f>IF(_xlfn.XLOOKUP(D425,products!$A$1:$A$1001,products!$C$1:$C$1001,0)=0,"",_xlfn.XLOOKUP(D425,products!$A$1:$A$1001,products!$C$1:$C$1001,0))</f>
        <v>M</v>
      </c>
      <c r="K425" s="1">
        <f>IF(_xlfn.XLOOKUP(D425,products!$A$1:$A$1001,products!$D$1:$D$1001,0)=0,"",_xlfn.XLOOKUP(D425,products!$A$1:$A$1001,products!$D$1:$D$1001,0))</f>
        <v>0.5</v>
      </c>
      <c r="L425">
        <f>IF(_xlfn.XLOOKUP(D425,products!$A$1:$A$1001,products!$E$1:$E$1001,0)=0,"",_xlfn.XLOOKUP(D425,products!$A$1:$A$1001,products!$E$1:$E$1001,0))</f>
        <v>5.97</v>
      </c>
      <c r="M425">
        <f t="shared" si="18"/>
        <v>17.91</v>
      </c>
      <c r="N425" t="str">
        <f t="shared" si="19"/>
        <v>Robusta</v>
      </c>
      <c r="O425" t="str">
        <f t="shared" si="20"/>
        <v>Medium</v>
      </c>
      <c r="P425" t="str">
        <f>IF(_xlfn.XLOOKUP(C425,customers!$A$1:$A$1001,customers!$I$1:$I$1001,0)=0,"",_xlfn.XLOOKUP(C425,customers!$A$1:$A$1001,customers!$I$1:$I$1001,0))</f>
        <v>No</v>
      </c>
    </row>
    <row r="426" spans="1:16" x14ac:dyDescent="0.2">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IF(_xlfn.XLOOKUP(C426,customers!$A$1:$A$1001,customers!$G$1:$G$1001,0)=0,"",_xlfn.XLOOKUP(C426,customers!$A$1:$A$1001,customers!$G$1:$G$1001,0))</f>
        <v>United States</v>
      </c>
      <c r="I426" t="str">
        <f>IF(_xlfn.XLOOKUP(D426,products!$A$1:$A$1001,products!$B$1:$B$1001,0)=0,"",_xlfn.XLOOKUP(D426,products!$A$1:$A$1001,products!$B$1:$B$1001,0))</f>
        <v>Exc</v>
      </c>
      <c r="J426" t="str">
        <f>IF(_xlfn.XLOOKUP(D426,products!$A$1:$A$1001,products!$C$1:$C$1001,0)=0,"",_xlfn.XLOOKUP(D426,products!$A$1:$A$1001,products!$C$1:$C$1001,0))</f>
        <v>L</v>
      </c>
      <c r="K426" s="1">
        <f>IF(_xlfn.XLOOKUP(D426,products!$A$1:$A$1001,products!$D$1:$D$1001,0)=0,"",_xlfn.XLOOKUP(D426,products!$A$1:$A$1001,products!$D$1:$D$1001,0))</f>
        <v>0.5</v>
      </c>
      <c r="L426">
        <f>IF(_xlfn.XLOOKUP(D426,products!$A$1:$A$1001,products!$E$1:$E$1001,0)=0,"",_xlfn.XLOOKUP(D426,products!$A$1:$A$1001,products!$E$1:$E$1001,0))</f>
        <v>8.91</v>
      </c>
      <c r="M426">
        <f t="shared" si="18"/>
        <v>26.73</v>
      </c>
      <c r="N426" t="str">
        <f t="shared" si="19"/>
        <v>Excelsa</v>
      </c>
      <c r="O426" t="str">
        <f t="shared" si="20"/>
        <v>Light</v>
      </c>
      <c r="P426" t="str">
        <f>IF(_xlfn.XLOOKUP(C426,customers!$A$1:$A$1001,customers!$I$1:$I$1001,0)=0,"",_xlfn.XLOOKUP(C426,customers!$A$1:$A$1001,customers!$I$1:$I$1001,0))</f>
        <v>Yes</v>
      </c>
    </row>
    <row r="427" spans="1:16" x14ac:dyDescent="0.2">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IF(_xlfn.XLOOKUP(C427,customers!$A$1:$A$1001,customers!$G$1:$G$1001,0)=0,"",_xlfn.XLOOKUP(C427,customers!$A$1:$A$1001,customers!$G$1:$G$1001,0))</f>
        <v>United States</v>
      </c>
      <c r="I427" t="str">
        <f>IF(_xlfn.XLOOKUP(D427,products!$A$1:$A$1001,products!$B$1:$B$1001,0)=0,"",_xlfn.XLOOKUP(D427,products!$A$1:$A$1001,products!$B$1:$B$1001,0))</f>
        <v>Rob</v>
      </c>
      <c r="J427" t="str">
        <f>IF(_xlfn.XLOOKUP(D427,products!$A$1:$A$1001,products!$C$1:$C$1001,0)=0,"",_xlfn.XLOOKUP(D427,products!$A$1:$A$1001,products!$C$1:$C$1001,0))</f>
        <v>D</v>
      </c>
      <c r="K427" s="1">
        <f>IF(_xlfn.XLOOKUP(D427,products!$A$1:$A$1001,products!$D$1:$D$1001,0)=0,"",_xlfn.XLOOKUP(D427,products!$A$1:$A$1001,products!$D$1:$D$1001,0))</f>
        <v>1</v>
      </c>
      <c r="L427">
        <f>IF(_xlfn.XLOOKUP(D427,products!$A$1:$A$1001,products!$E$1:$E$1001,0)=0,"",_xlfn.XLOOKUP(D427,products!$A$1:$A$1001,products!$E$1:$E$1001,0))</f>
        <v>8.9499999999999993</v>
      </c>
      <c r="M427">
        <f t="shared" si="18"/>
        <v>17.899999999999999</v>
      </c>
      <c r="N427" t="str">
        <f t="shared" si="19"/>
        <v>Robusta</v>
      </c>
      <c r="O427" t="str">
        <f t="shared" si="20"/>
        <v>Dark</v>
      </c>
      <c r="P427" t="str">
        <f>IF(_xlfn.XLOOKUP(C427,customers!$A$1:$A$1001,customers!$I$1:$I$1001,0)=0,"",_xlfn.XLOOKUP(C427,customers!$A$1:$A$1001,customers!$I$1:$I$1001,0))</f>
        <v>No</v>
      </c>
    </row>
    <row r="428" spans="1:16" x14ac:dyDescent="0.2">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IF(_xlfn.XLOOKUP(C428,customers!$A$1:$A$1001,customers!$G$1:$G$1001,0)=0,"",_xlfn.XLOOKUP(C428,customers!$A$1:$A$1001,customers!$G$1:$G$1001,0))</f>
        <v>Ireland</v>
      </c>
      <c r="I428" t="str">
        <f>IF(_xlfn.XLOOKUP(D428,products!$A$1:$A$1001,products!$B$1:$B$1001,0)=0,"",_xlfn.XLOOKUP(D428,products!$A$1:$A$1001,products!$B$1:$B$1001,0))</f>
        <v>Rob</v>
      </c>
      <c r="J428" t="str">
        <f>IF(_xlfn.XLOOKUP(D428,products!$A$1:$A$1001,products!$C$1:$C$1001,0)=0,"",_xlfn.XLOOKUP(D428,products!$A$1:$A$1001,products!$C$1:$C$1001,0))</f>
        <v>L</v>
      </c>
      <c r="K428" s="1">
        <f>IF(_xlfn.XLOOKUP(D428,products!$A$1:$A$1001,products!$D$1:$D$1001,0)=0,"",_xlfn.XLOOKUP(D428,products!$A$1:$A$1001,products!$D$1:$D$1001,0))</f>
        <v>0.2</v>
      </c>
      <c r="L428">
        <f>IF(_xlfn.XLOOKUP(D428,products!$A$1:$A$1001,products!$E$1:$E$1001,0)=0,"",_xlfn.XLOOKUP(D428,products!$A$1:$A$1001,products!$E$1:$E$1001,0))</f>
        <v>3.5849999999999995</v>
      </c>
      <c r="M428">
        <f t="shared" si="18"/>
        <v>14.339999999999998</v>
      </c>
      <c r="N428" t="str">
        <f t="shared" si="19"/>
        <v>Robusta</v>
      </c>
      <c r="O428" t="str">
        <f t="shared" si="20"/>
        <v>Light</v>
      </c>
      <c r="P428" t="str">
        <f>IF(_xlfn.XLOOKUP(C428,customers!$A$1:$A$1001,customers!$I$1:$I$1001,0)=0,"",_xlfn.XLOOKUP(C428,customers!$A$1:$A$1001,customers!$I$1:$I$1001,0))</f>
        <v>Yes</v>
      </c>
    </row>
    <row r="429" spans="1:16" x14ac:dyDescent="0.2">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IF(_xlfn.XLOOKUP(C429,customers!$A$1:$A$1001,customers!$G$1:$G$1001,0)=0,"",_xlfn.XLOOKUP(C429,customers!$A$1:$A$1001,customers!$G$1:$G$1001,0))</f>
        <v>United States</v>
      </c>
      <c r="I429" t="str">
        <f>IF(_xlfn.XLOOKUP(D429,products!$A$1:$A$1001,products!$B$1:$B$1001,0)=0,"",_xlfn.XLOOKUP(D429,products!$A$1:$A$1001,products!$B$1:$B$1001,0))</f>
        <v>Ara</v>
      </c>
      <c r="J429" t="str">
        <f>IF(_xlfn.XLOOKUP(D429,products!$A$1:$A$1001,products!$C$1:$C$1001,0)=0,"",_xlfn.XLOOKUP(D429,products!$A$1:$A$1001,products!$C$1:$C$1001,0))</f>
        <v>M</v>
      </c>
      <c r="K429" s="1">
        <f>IF(_xlfn.XLOOKUP(D429,products!$A$1:$A$1001,products!$D$1:$D$1001,0)=0,"",_xlfn.XLOOKUP(D429,products!$A$1:$A$1001,products!$D$1:$D$1001,0))</f>
        <v>2.5</v>
      </c>
      <c r="L429">
        <f>IF(_xlfn.XLOOKUP(D429,products!$A$1:$A$1001,products!$E$1:$E$1001,0)=0,"",_xlfn.XLOOKUP(D429,products!$A$1:$A$1001,products!$E$1:$E$1001,0))</f>
        <v>25.874999999999996</v>
      </c>
      <c r="M429">
        <f t="shared" si="18"/>
        <v>77.624999999999986</v>
      </c>
      <c r="N429" t="str">
        <f t="shared" si="19"/>
        <v>Arabica</v>
      </c>
      <c r="O429" t="str">
        <f t="shared" si="20"/>
        <v>Medium</v>
      </c>
      <c r="P429" t="str">
        <f>IF(_xlfn.XLOOKUP(C429,customers!$A$1:$A$1001,customers!$I$1:$I$1001,0)=0,"",_xlfn.XLOOKUP(C429,customers!$A$1:$A$1001,customers!$I$1:$I$1001,0))</f>
        <v>Yes</v>
      </c>
    </row>
    <row r="430" spans="1:16" x14ac:dyDescent="0.2">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IF(_xlfn.XLOOKUP(C430,customers!$A$1:$A$1001,customers!$G$1:$G$1001,0)=0,"",_xlfn.XLOOKUP(C430,customers!$A$1:$A$1001,customers!$G$1:$G$1001,0))</f>
        <v>United States</v>
      </c>
      <c r="I430" t="str">
        <f>IF(_xlfn.XLOOKUP(D430,products!$A$1:$A$1001,products!$B$1:$B$1001,0)=0,"",_xlfn.XLOOKUP(D430,products!$A$1:$A$1001,products!$B$1:$B$1001,0))</f>
        <v>Rob</v>
      </c>
      <c r="J430" t="str">
        <f>IF(_xlfn.XLOOKUP(D430,products!$A$1:$A$1001,products!$C$1:$C$1001,0)=0,"",_xlfn.XLOOKUP(D430,products!$A$1:$A$1001,products!$C$1:$C$1001,0))</f>
        <v>L</v>
      </c>
      <c r="K430" s="1">
        <f>IF(_xlfn.XLOOKUP(D430,products!$A$1:$A$1001,products!$D$1:$D$1001,0)=0,"",_xlfn.XLOOKUP(D430,products!$A$1:$A$1001,products!$D$1:$D$1001,0))</f>
        <v>1</v>
      </c>
      <c r="L430">
        <f>IF(_xlfn.XLOOKUP(D430,products!$A$1:$A$1001,products!$E$1:$E$1001,0)=0,"",_xlfn.XLOOKUP(D430,products!$A$1:$A$1001,products!$E$1:$E$1001,0))</f>
        <v>11.95</v>
      </c>
      <c r="M430">
        <f t="shared" si="18"/>
        <v>59.75</v>
      </c>
      <c r="N430" t="str">
        <f t="shared" si="19"/>
        <v>Robusta</v>
      </c>
      <c r="O430" t="str">
        <f t="shared" si="20"/>
        <v>Light</v>
      </c>
      <c r="P430" t="str">
        <f>IF(_xlfn.XLOOKUP(C430,customers!$A$1:$A$1001,customers!$I$1:$I$1001,0)=0,"",_xlfn.XLOOKUP(C430,customers!$A$1:$A$1001,customers!$I$1:$I$1001,0))</f>
        <v>No</v>
      </c>
    </row>
    <row r="431" spans="1:16" x14ac:dyDescent="0.2">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IF(_xlfn.XLOOKUP(C431,customers!$A$1:$A$1001,customers!$G$1:$G$1001,0)=0,"",_xlfn.XLOOKUP(C431,customers!$A$1:$A$1001,customers!$G$1:$G$1001,0))</f>
        <v>United States</v>
      </c>
      <c r="I431" t="str">
        <f>IF(_xlfn.XLOOKUP(D431,products!$A$1:$A$1001,products!$B$1:$B$1001,0)=0,"",_xlfn.XLOOKUP(D431,products!$A$1:$A$1001,products!$B$1:$B$1001,0))</f>
        <v>Ara</v>
      </c>
      <c r="J431" t="str">
        <f>IF(_xlfn.XLOOKUP(D431,products!$A$1:$A$1001,products!$C$1:$C$1001,0)=0,"",_xlfn.XLOOKUP(D431,products!$A$1:$A$1001,products!$C$1:$C$1001,0))</f>
        <v>L</v>
      </c>
      <c r="K431" s="1">
        <f>IF(_xlfn.XLOOKUP(D431,products!$A$1:$A$1001,products!$D$1:$D$1001,0)=0,"",_xlfn.XLOOKUP(D431,products!$A$1:$A$1001,products!$D$1:$D$1001,0))</f>
        <v>1</v>
      </c>
      <c r="L431">
        <f>IF(_xlfn.XLOOKUP(D431,products!$A$1:$A$1001,products!$E$1:$E$1001,0)=0,"",_xlfn.XLOOKUP(D431,products!$A$1:$A$1001,products!$E$1:$E$1001,0))</f>
        <v>12.95</v>
      </c>
      <c r="M431">
        <f t="shared" si="18"/>
        <v>77.699999999999989</v>
      </c>
      <c r="N431" t="str">
        <f t="shared" si="19"/>
        <v>Arabica</v>
      </c>
      <c r="O431" t="str">
        <f t="shared" si="20"/>
        <v>Light</v>
      </c>
      <c r="P431" t="str">
        <f>IF(_xlfn.XLOOKUP(C431,customers!$A$1:$A$1001,customers!$I$1:$I$1001,0)=0,"",_xlfn.XLOOKUP(C431,customers!$A$1:$A$1001,customers!$I$1:$I$1001,0))</f>
        <v>No</v>
      </c>
    </row>
    <row r="432" spans="1:16" x14ac:dyDescent="0.2">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IF(_xlfn.XLOOKUP(C432,customers!$A$1:$A$1001,customers!$G$1:$G$1001,0)=0,"",_xlfn.XLOOKUP(C432,customers!$A$1:$A$1001,customers!$G$1:$G$1001,0))</f>
        <v>United States</v>
      </c>
      <c r="I432" t="str">
        <f>IF(_xlfn.XLOOKUP(D432,products!$A$1:$A$1001,products!$B$1:$B$1001,0)=0,"",_xlfn.XLOOKUP(D432,products!$A$1:$A$1001,products!$B$1:$B$1001,0))</f>
        <v>Rob</v>
      </c>
      <c r="J432" t="str">
        <f>IF(_xlfn.XLOOKUP(D432,products!$A$1:$A$1001,products!$C$1:$C$1001,0)=0,"",_xlfn.XLOOKUP(D432,products!$A$1:$A$1001,products!$C$1:$C$1001,0))</f>
        <v>D</v>
      </c>
      <c r="K432" s="1">
        <f>IF(_xlfn.XLOOKUP(D432,products!$A$1:$A$1001,products!$D$1:$D$1001,0)=0,"",_xlfn.XLOOKUP(D432,products!$A$1:$A$1001,products!$D$1:$D$1001,0))</f>
        <v>0.2</v>
      </c>
      <c r="L432">
        <f>IF(_xlfn.XLOOKUP(D432,products!$A$1:$A$1001,products!$E$1:$E$1001,0)=0,"",_xlfn.XLOOKUP(D432,products!$A$1:$A$1001,products!$E$1:$E$1001,0))</f>
        <v>2.6849999999999996</v>
      </c>
      <c r="M432">
        <f t="shared" si="18"/>
        <v>5.3699999999999992</v>
      </c>
      <c r="N432" t="str">
        <f t="shared" si="19"/>
        <v>Robusta</v>
      </c>
      <c r="O432" t="str">
        <f t="shared" si="20"/>
        <v>Dark</v>
      </c>
      <c r="P432" t="str">
        <f>IF(_xlfn.XLOOKUP(C432,customers!$A$1:$A$1001,customers!$I$1:$I$1001,0)=0,"",_xlfn.XLOOKUP(C432,customers!$A$1:$A$1001,customers!$I$1:$I$1001,0))</f>
        <v>Yes</v>
      </c>
    </row>
    <row r="433" spans="1:16" x14ac:dyDescent="0.2">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IF(_xlfn.XLOOKUP(C433,customers!$A$1:$A$1001,customers!$G$1:$G$1001,0)=0,"",_xlfn.XLOOKUP(C433,customers!$A$1:$A$1001,customers!$G$1:$G$1001,0))</f>
        <v>Ireland</v>
      </c>
      <c r="I433" t="str">
        <f>IF(_xlfn.XLOOKUP(D433,products!$A$1:$A$1001,products!$B$1:$B$1001,0)=0,"",_xlfn.XLOOKUP(D433,products!$A$1:$A$1001,products!$B$1:$B$1001,0))</f>
        <v>Exc</v>
      </c>
      <c r="J433" t="str">
        <f>IF(_xlfn.XLOOKUP(D433,products!$A$1:$A$1001,products!$C$1:$C$1001,0)=0,"",_xlfn.XLOOKUP(D433,products!$A$1:$A$1001,products!$C$1:$C$1001,0))</f>
        <v>D</v>
      </c>
      <c r="K433" s="1">
        <f>IF(_xlfn.XLOOKUP(D433,products!$A$1:$A$1001,products!$D$1:$D$1001,0)=0,"",_xlfn.XLOOKUP(D433,products!$A$1:$A$1001,products!$D$1:$D$1001,0))</f>
        <v>2.5</v>
      </c>
      <c r="L433">
        <f>IF(_xlfn.XLOOKUP(D433,products!$A$1:$A$1001,products!$E$1:$E$1001,0)=0,"",_xlfn.XLOOKUP(D433,products!$A$1:$A$1001,products!$E$1:$E$1001,0))</f>
        <v>27.945</v>
      </c>
      <c r="M433">
        <f t="shared" si="18"/>
        <v>83.835000000000008</v>
      </c>
      <c r="N433" t="str">
        <f t="shared" si="19"/>
        <v>Excelsa</v>
      </c>
      <c r="O433" t="str">
        <f t="shared" si="20"/>
        <v>Dark</v>
      </c>
      <c r="P433" t="str">
        <f>IF(_xlfn.XLOOKUP(C433,customers!$A$1:$A$1001,customers!$I$1:$I$1001,0)=0,"",_xlfn.XLOOKUP(C433,customers!$A$1:$A$1001,customers!$I$1:$I$1001,0))</f>
        <v>Yes</v>
      </c>
    </row>
    <row r="434" spans="1:16" x14ac:dyDescent="0.2">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IF(_xlfn.XLOOKUP(C434,customers!$A$1:$A$1001,customers!$G$1:$G$1001,0)=0,"",_xlfn.XLOOKUP(C434,customers!$A$1:$A$1001,customers!$G$1:$G$1001,0))</f>
        <v>United States</v>
      </c>
      <c r="I434" t="str">
        <f>IF(_xlfn.XLOOKUP(D434,products!$A$1:$A$1001,products!$B$1:$B$1001,0)=0,"",_xlfn.XLOOKUP(D434,products!$A$1:$A$1001,products!$B$1:$B$1001,0))</f>
        <v>Ara</v>
      </c>
      <c r="J434" t="str">
        <f>IF(_xlfn.XLOOKUP(D434,products!$A$1:$A$1001,products!$C$1:$C$1001,0)=0,"",_xlfn.XLOOKUP(D434,products!$A$1:$A$1001,products!$C$1:$C$1001,0))</f>
        <v>M</v>
      </c>
      <c r="K434" s="1">
        <f>IF(_xlfn.XLOOKUP(D434,products!$A$1:$A$1001,products!$D$1:$D$1001,0)=0,"",_xlfn.XLOOKUP(D434,products!$A$1:$A$1001,products!$D$1:$D$1001,0))</f>
        <v>1</v>
      </c>
      <c r="L434">
        <f>IF(_xlfn.XLOOKUP(D434,products!$A$1:$A$1001,products!$E$1:$E$1001,0)=0,"",_xlfn.XLOOKUP(D434,products!$A$1:$A$1001,products!$E$1:$E$1001,0))</f>
        <v>11.25</v>
      </c>
      <c r="M434">
        <f t="shared" si="18"/>
        <v>22.5</v>
      </c>
      <c r="N434" t="str">
        <f t="shared" si="19"/>
        <v>Arabica</v>
      </c>
      <c r="O434" t="str">
        <f t="shared" si="20"/>
        <v>Medium</v>
      </c>
      <c r="P434" t="str">
        <f>IF(_xlfn.XLOOKUP(C434,customers!$A$1:$A$1001,customers!$I$1:$I$1001,0)=0,"",_xlfn.XLOOKUP(C434,customers!$A$1:$A$1001,customers!$I$1:$I$1001,0))</f>
        <v>No</v>
      </c>
    </row>
    <row r="435" spans="1:16" x14ac:dyDescent="0.2">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IF(_xlfn.XLOOKUP(C435,customers!$A$1:$A$1001,customers!$G$1:$G$1001,0)=0,"",_xlfn.XLOOKUP(C435,customers!$A$1:$A$1001,customers!$G$1:$G$1001,0))</f>
        <v>United States</v>
      </c>
      <c r="I435" t="str">
        <f>IF(_xlfn.XLOOKUP(D435,products!$A$1:$A$1001,products!$B$1:$B$1001,0)=0,"",_xlfn.XLOOKUP(D435,products!$A$1:$A$1001,products!$B$1:$B$1001,0))</f>
        <v>Lib</v>
      </c>
      <c r="J435" t="str">
        <f>IF(_xlfn.XLOOKUP(D435,products!$A$1:$A$1001,products!$C$1:$C$1001,0)=0,"",_xlfn.XLOOKUP(D435,products!$A$1:$A$1001,products!$C$1:$C$1001,0))</f>
        <v>M</v>
      </c>
      <c r="K435" s="1">
        <f>IF(_xlfn.XLOOKUP(D435,products!$A$1:$A$1001,products!$D$1:$D$1001,0)=0,"",_xlfn.XLOOKUP(D435,products!$A$1:$A$1001,products!$D$1:$D$1001,0))</f>
        <v>2.5</v>
      </c>
      <c r="L435">
        <f>IF(_xlfn.XLOOKUP(D435,products!$A$1:$A$1001,products!$E$1:$E$1001,0)=0,"",_xlfn.XLOOKUP(D435,products!$A$1:$A$1001,products!$E$1:$E$1001,0))</f>
        <v>33.464999999999996</v>
      </c>
      <c r="M435">
        <f t="shared" si="18"/>
        <v>200.78999999999996</v>
      </c>
      <c r="N435" t="str">
        <f t="shared" si="19"/>
        <v>Liberica</v>
      </c>
      <c r="O435" t="str">
        <f t="shared" si="20"/>
        <v>Medium</v>
      </c>
      <c r="P435" t="str">
        <f>IF(_xlfn.XLOOKUP(C435,customers!$A$1:$A$1001,customers!$I$1:$I$1001,0)=0,"",_xlfn.XLOOKUP(C435,customers!$A$1:$A$1001,customers!$I$1:$I$1001,0))</f>
        <v>Yes</v>
      </c>
    </row>
    <row r="436" spans="1:16" x14ac:dyDescent="0.2">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IF(_xlfn.XLOOKUP(C436,customers!$A$1:$A$1001,customers!$G$1:$G$1001,0)=0,"",_xlfn.XLOOKUP(C436,customers!$A$1:$A$1001,customers!$G$1:$G$1001,0))</f>
        <v>United States</v>
      </c>
      <c r="I436" t="str">
        <f>IF(_xlfn.XLOOKUP(D436,products!$A$1:$A$1001,products!$B$1:$B$1001,0)=0,"",_xlfn.XLOOKUP(D436,products!$A$1:$A$1001,products!$B$1:$B$1001,0))</f>
        <v>Ara</v>
      </c>
      <c r="J436" t="str">
        <f>IF(_xlfn.XLOOKUP(D436,products!$A$1:$A$1001,products!$C$1:$C$1001,0)=0,"",_xlfn.XLOOKUP(D436,products!$A$1:$A$1001,products!$C$1:$C$1001,0))</f>
        <v>M</v>
      </c>
      <c r="K436" s="1">
        <f>IF(_xlfn.XLOOKUP(D436,products!$A$1:$A$1001,products!$D$1:$D$1001,0)=0,"",_xlfn.XLOOKUP(D436,products!$A$1:$A$1001,products!$D$1:$D$1001,0))</f>
        <v>1</v>
      </c>
      <c r="L436">
        <f>IF(_xlfn.XLOOKUP(D436,products!$A$1:$A$1001,products!$E$1:$E$1001,0)=0,"",_xlfn.XLOOKUP(D436,products!$A$1:$A$1001,products!$E$1:$E$1001,0))</f>
        <v>11.25</v>
      </c>
      <c r="M436">
        <f t="shared" si="18"/>
        <v>67.5</v>
      </c>
      <c r="N436" t="str">
        <f t="shared" si="19"/>
        <v>Arabica</v>
      </c>
      <c r="O436" t="str">
        <f t="shared" si="20"/>
        <v>Medium</v>
      </c>
      <c r="P436" t="str">
        <f>IF(_xlfn.XLOOKUP(C436,customers!$A$1:$A$1001,customers!$I$1:$I$1001,0)=0,"",_xlfn.XLOOKUP(C436,customers!$A$1:$A$1001,customers!$I$1:$I$1001,0))</f>
        <v>No</v>
      </c>
    </row>
    <row r="437" spans="1:16" x14ac:dyDescent="0.2">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IF(_xlfn.XLOOKUP(C437,customers!$A$1:$A$1001,customers!$G$1:$G$1001,0)=0,"",_xlfn.XLOOKUP(C437,customers!$A$1:$A$1001,customers!$G$1:$G$1001,0))</f>
        <v>United States</v>
      </c>
      <c r="I437" t="str">
        <f>IF(_xlfn.XLOOKUP(D437,products!$A$1:$A$1001,products!$B$1:$B$1001,0)=0,"",_xlfn.XLOOKUP(D437,products!$A$1:$A$1001,products!$B$1:$B$1001,0))</f>
        <v>Exc</v>
      </c>
      <c r="J437" t="str">
        <f>IF(_xlfn.XLOOKUP(D437,products!$A$1:$A$1001,products!$C$1:$C$1001,0)=0,"",_xlfn.XLOOKUP(D437,products!$A$1:$A$1001,products!$C$1:$C$1001,0))</f>
        <v>M</v>
      </c>
      <c r="K437" s="1">
        <f>IF(_xlfn.XLOOKUP(D437,products!$A$1:$A$1001,products!$D$1:$D$1001,0)=0,"",_xlfn.XLOOKUP(D437,products!$A$1:$A$1001,products!$D$1:$D$1001,0))</f>
        <v>0.5</v>
      </c>
      <c r="L437">
        <f>IF(_xlfn.XLOOKUP(D437,products!$A$1:$A$1001,products!$E$1:$E$1001,0)=0,"",_xlfn.XLOOKUP(D437,products!$A$1:$A$1001,products!$E$1:$E$1001,0))</f>
        <v>8.25</v>
      </c>
      <c r="M437">
        <f t="shared" si="18"/>
        <v>8.25</v>
      </c>
      <c r="N437" t="str">
        <f t="shared" si="19"/>
        <v>Excelsa</v>
      </c>
      <c r="O437" t="str">
        <f t="shared" si="20"/>
        <v>Medium</v>
      </c>
      <c r="P437" t="str">
        <f>IF(_xlfn.XLOOKUP(C437,customers!$A$1:$A$1001,customers!$I$1:$I$1001,0)=0,"",_xlfn.XLOOKUP(C437,customers!$A$1:$A$1001,customers!$I$1:$I$1001,0))</f>
        <v>No</v>
      </c>
    </row>
    <row r="438" spans="1:16" x14ac:dyDescent="0.2">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IF(_xlfn.XLOOKUP(C438,customers!$A$1:$A$1001,customers!$G$1:$G$1001,0)=0,"",_xlfn.XLOOKUP(C438,customers!$A$1:$A$1001,customers!$G$1:$G$1001,0))</f>
        <v>United States</v>
      </c>
      <c r="I438" t="str">
        <f>IF(_xlfn.XLOOKUP(D438,products!$A$1:$A$1001,products!$B$1:$B$1001,0)=0,"",_xlfn.XLOOKUP(D438,products!$A$1:$A$1001,products!$B$1:$B$1001,0))</f>
        <v>Lib</v>
      </c>
      <c r="J438" t="str">
        <f>IF(_xlfn.XLOOKUP(D438,products!$A$1:$A$1001,products!$C$1:$C$1001,0)=0,"",_xlfn.XLOOKUP(D438,products!$A$1:$A$1001,products!$C$1:$C$1001,0))</f>
        <v>L</v>
      </c>
      <c r="K438" s="1">
        <f>IF(_xlfn.XLOOKUP(D438,products!$A$1:$A$1001,products!$D$1:$D$1001,0)=0,"",_xlfn.XLOOKUP(D438,products!$A$1:$A$1001,products!$D$1:$D$1001,0))</f>
        <v>0.2</v>
      </c>
      <c r="L438">
        <f>IF(_xlfn.XLOOKUP(D438,products!$A$1:$A$1001,products!$E$1:$E$1001,0)=0,"",_xlfn.XLOOKUP(D438,products!$A$1:$A$1001,products!$E$1:$E$1001,0))</f>
        <v>4.7549999999999999</v>
      </c>
      <c r="M438">
        <f t="shared" si="18"/>
        <v>9.51</v>
      </c>
      <c r="N438" t="str">
        <f t="shared" si="19"/>
        <v>Liberica</v>
      </c>
      <c r="O438" t="str">
        <f t="shared" si="20"/>
        <v>Light</v>
      </c>
      <c r="P438" t="str">
        <f>IF(_xlfn.XLOOKUP(C438,customers!$A$1:$A$1001,customers!$I$1:$I$1001,0)=0,"",_xlfn.XLOOKUP(C438,customers!$A$1:$A$1001,customers!$I$1:$I$1001,0))</f>
        <v>Yes</v>
      </c>
    </row>
    <row r="439" spans="1:16" x14ac:dyDescent="0.2">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IF(_xlfn.XLOOKUP(C439,customers!$A$1:$A$1001,customers!$G$1:$G$1001,0)=0,"",_xlfn.XLOOKUP(C439,customers!$A$1:$A$1001,customers!$G$1:$G$1001,0))</f>
        <v>United States</v>
      </c>
      <c r="I439" t="str">
        <f>IF(_xlfn.XLOOKUP(D439,products!$A$1:$A$1001,products!$B$1:$B$1001,0)=0,"",_xlfn.XLOOKUP(D439,products!$A$1:$A$1001,products!$B$1:$B$1001,0))</f>
        <v>Lib</v>
      </c>
      <c r="J439" t="str">
        <f>IF(_xlfn.XLOOKUP(D439,products!$A$1:$A$1001,products!$C$1:$C$1001,0)=0,"",_xlfn.XLOOKUP(D439,products!$A$1:$A$1001,products!$C$1:$C$1001,0))</f>
        <v>D</v>
      </c>
      <c r="K439" s="1">
        <f>IF(_xlfn.XLOOKUP(D439,products!$A$1:$A$1001,products!$D$1:$D$1001,0)=0,"",_xlfn.XLOOKUP(D439,products!$A$1:$A$1001,products!$D$1:$D$1001,0))</f>
        <v>2.5</v>
      </c>
      <c r="L439">
        <f>IF(_xlfn.XLOOKUP(D439,products!$A$1:$A$1001,products!$E$1:$E$1001,0)=0,"",_xlfn.XLOOKUP(D439,products!$A$1:$A$1001,products!$E$1:$E$1001,0))</f>
        <v>29.784999999999997</v>
      </c>
      <c r="M439">
        <f t="shared" si="18"/>
        <v>29.784999999999997</v>
      </c>
      <c r="N439" t="str">
        <f t="shared" si="19"/>
        <v>Liberica</v>
      </c>
      <c r="O439" t="str">
        <f t="shared" si="20"/>
        <v>Dark</v>
      </c>
      <c r="P439" t="str">
        <f>IF(_xlfn.XLOOKUP(C439,customers!$A$1:$A$1001,customers!$I$1:$I$1001,0)=0,"",_xlfn.XLOOKUP(C439,customers!$A$1:$A$1001,customers!$I$1:$I$1001,0))</f>
        <v>No</v>
      </c>
    </row>
    <row r="440" spans="1:16" x14ac:dyDescent="0.2">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IF(_xlfn.XLOOKUP(C440,customers!$A$1:$A$1001,customers!$G$1:$G$1001,0)=0,"",_xlfn.XLOOKUP(C440,customers!$A$1:$A$1001,customers!$G$1:$G$1001,0))</f>
        <v>United States</v>
      </c>
      <c r="I440" t="str">
        <f>IF(_xlfn.XLOOKUP(D440,products!$A$1:$A$1001,products!$B$1:$B$1001,0)=0,"",_xlfn.XLOOKUP(D440,products!$A$1:$A$1001,products!$B$1:$B$1001,0))</f>
        <v>Lib</v>
      </c>
      <c r="J440" t="str">
        <f>IF(_xlfn.XLOOKUP(D440,products!$A$1:$A$1001,products!$C$1:$C$1001,0)=0,"",_xlfn.XLOOKUP(D440,products!$A$1:$A$1001,products!$C$1:$C$1001,0))</f>
        <v>D</v>
      </c>
      <c r="K440" s="1">
        <f>IF(_xlfn.XLOOKUP(D440,products!$A$1:$A$1001,products!$D$1:$D$1001,0)=0,"",_xlfn.XLOOKUP(D440,products!$A$1:$A$1001,products!$D$1:$D$1001,0))</f>
        <v>0.5</v>
      </c>
      <c r="L440">
        <f>IF(_xlfn.XLOOKUP(D440,products!$A$1:$A$1001,products!$E$1:$E$1001,0)=0,"",_xlfn.XLOOKUP(D440,products!$A$1:$A$1001,products!$E$1:$E$1001,0))</f>
        <v>7.77</v>
      </c>
      <c r="M440">
        <f t="shared" si="18"/>
        <v>15.54</v>
      </c>
      <c r="N440" t="str">
        <f t="shared" si="19"/>
        <v>Liberica</v>
      </c>
      <c r="O440" t="str">
        <f t="shared" si="20"/>
        <v>Dark</v>
      </c>
      <c r="P440" t="str">
        <f>IF(_xlfn.XLOOKUP(C440,customers!$A$1:$A$1001,customers!$I$1:$I$1001,0)=0,"",_xlfn.XLOOKUP(C440,customers!$A$1:$A$1001,customers!$I$1:$I$1001,0))</f>
        <v>No</v>
      </c>
    </row>
    <row r="441" spans="1:16" x14ac:dyDescent="0.2">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IF(_xlfn.XLOOKUP(C441,customers!$A$1:$A$1001,customers!$G$1:$G$1001,0)=0,"",_xlfn.XLOOKUP(C441,customers!$A$1:$A$1001,customers!$G$1:$G$1001,0))</f>
        <v>Ireland</v>
      </c>
      <c r="I441" t="str">
        <f>IF(_xlfn.XLOOKUP(D441,products!$A$1:$A$1001,products!$B$1:$B$1001,0)=0,"",_xlfn.XLOOKUP(D441,products!$A$1:$A$1001,products!$B$1:$B$1001,0))</f>
        <v>Exc</v>
      </c>
      <c r="J441" t="str">
        <f>IF(_xlfn.XLOOKUP(D441,products!$A$1:$A$1001,products!$C$1:$C$1001,0)=0,"",_xlfn.XLOOKUP(D441,products!$A$1:$A$1001,products!$C$1:$C$1001,0))</f>
        <v>L</v>
      </c>
      <c r="K441" s="1">
        <f>IF(_xlfn.XLOOKUP(D441,products!$A$1:$A$1001,products!$D$1:$D$1001,0)=0,"",_xlfn.XLOOKUP(D441,products!$A$1:$A$1001,products!$D$1:$D$1001,0))</f>
        <v>0.5</v>
      </c>
      <c r="L441">
        <f>IF(_xlfn.XLOOKUP(D441,products!$A$1:$A$1001,products!$E$1:$E$1001,0)=0,"",_xlfn.XLOOKUP(D441,products!$A$1:$A$1001,products!$E$1:$E$1001,0))</f>
        <v>8.91</v>
      </c>
      <c r="M441">
        <f t="shared" si="18"/>
        <v>35.64</v>
      </c>
      <c r="N441" t="str">
        <f t="shared" si="19"/>
        <v>Excelsa</v>
      </c>
      <c r="O441" t="str">
        <f t="shared" si="20"/>
        <v>Light</v>
      </c>
      <c r="P441" t="str">
        <f>IF(_xlfn.XLOOKUP(C441,customers!$A$1:$A$1001,customers!$I$1:$I$1001,0)=0,"",_xlfn.XLOOKUP(C441,customers!$A$1:$A$1001,customers!$I$1:$I$1001,0))</f>
        <v>No</v>
      </c>
    </row>
    <row r="442" spans="1:16" x14ac:dyDescent="0.2">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IF(_xlfn.XLOOKUP(C442,customers!$A$1:$A$1001,customers!$G$1:$G$1001,0)=0,"",_xlfn.XLOOKUP(C442,customers!$A$1:$A$1001,customers!$G$1:$G$1001,0))</f>
        <v>United States</v>
      </c>
      <c r="I442" t="str">
        <f>IF(_xlfn.XLOOKUP(D442,products!$A$1:$A$1001,products!$B$1:$B$1001,0)=0,"",_xlfn.XLOOKUP(D442,products!$A$1:$A$1001,products!$B$1:$B$1001,0))</f>
        <v>Ara</v>
      </c>
      <c r="J442" t="str">
        <f>IF(_xlfn.XLOOKUP(D442,products!$A$1:$A$1001,products!$C$1:$C$1001,0)=0,"",_xlfn.XLOOKUP(D442,products!$A$1:$A$1001,products!$C$1:$C$1001,0))</f>
        <v>M</v>
      </c>
      <c r="K442" s="1">
        <f>IF(_xlfn.XLOOKUP(D442,products!$A$1:$A$1001,products!$D$1:$D$1001,0)=0,"",_xlfn.XLOOKUP(D442,products!$A$1:$A$1001,products!$D$1:$D$1001,0))</f>
        <v>2.5</v>
      </c>
      <c r="L442">
        <f>IF(_xlfn.XLOOKUP(D442,products!$A$1:$A$1001,products!$E$1:$E$1001,0)=0,"",_xlfn.XLOOKUP(D442,products!$A$1:$A$1001,products!$E$1:$E$1001,0))</f>
        <v>25.874999999999996</v>
      </c>
      <c r="M442">
        <f t="shared" si="18"/>
        <v>103.49999999999999</v>
      </c>
      <c r="N442" t="str">
        <f t="shared" si="19"/>
        <v>Arabica</v>
      </c>
      <c r="O442" t="str">
        <f t="shared" si="20"/>
        <v>Medium</v>
      </c>
      <c r="P442" t="str">
        <f>IF(_xlfn.XLOOKUP(C442,customers!$A$1:$A$1001,customers!$I$1:$I$1001,0)=0,"",_xlfn.XLOOKUP(C442,customers!$A$1:$A$1001,customers!$I$1:$I$1001,0))</f>
        <v>Yes</v>
      </c>
    </row>
    <row r="443" spans="1:16" x14ac:dyDescent="0.2">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IF(_xlfn.XLOOKUP(C443,customers!$A$1:$A$1001,customers!$G$1:$G$1001,0)=0,"",_xlfn.XLOOKUP(C443,customers!$A$1:$A$1001,customers!$G$1:$G$1001,0))</f>
        <v>Ireland</v>
      </c>
      <c r="I443" t="str">
        <f>IF(_xlfn.XLOOKUP(D443,products!$A$1:$A$1001,products!$B$1:$B$1001,0)=0,"",_xlfn.XLOOKUP(D443,products!$A$1:$A$1001,products!$B$1:$B$1001,0))</f>
        <v>Exc</v>
      </c>
      <c r="J443" t="str">
        <f>IF(_xlfn.XLOOKUP(D443,products!$A$1:$A$1001,products!$C$1:$C$1001,0)=0,"",_xlfn.XLOOKUP(D443,products!$A$1:$A$1001,products!$C$1:$C$1001,0))</f>
        <v>D</v>
      </c>
      <c r="K443" s="1">
        <f>IF(_xlfn.XLOOKUP(D443,products!$A$1:$A$1001,products!$D$1:$D$1001,0)=0,"",_xlfn.XLOOKUP(D443,products!$A$1:$A$1001,products!$D$1:$D$1001,0))</f>
        <v>1</v>
      </c>
      <c r="L443">
        <f>IF(_xlfn.XLOOKUP(D443,products!$A$1:$A$1001,products!$E$1:$E$1001,0)=0,"",_xlfn.XLOOKUP(D443,products!$A$1:$A$1001,products!$E$1:$E$1001,0))</f>
        <v>12.15</v>
      </c>
      <c r="M443">
        <f t="shared" si="18"/>
        <v>36.450000000000003</v>
      </c>
      <c r="N443" t="str">
        <f t="shared" si="19"/>
        <v>Excelsa</v>
      </c>
      <c r="O443" t="str">
        <f t="shared" si="20"/>
        <v>Dark</v>
      </c>
      <c r="P443" t="str">
        <f>IF(_xlfn.XLOOKUP(C443,customers!$A$1:$A$1001,customers!$I$1:$I$1001,0)=0,"",_xlfn.XLOOKUP(C443,customers!$A$1:$A$1001,customers!$I$1:$I$1001,0))</f>
        <v>Yes</v>
      </c>
    </row>
    <row r="444" spans="1:16" x14ac:dyDescent="0.2">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IF(_xlfn.XLOOKUP(C444,customers!$A$1:$A$1001,customers!$G$1:$G$1001,0)=0,"",_xlfn.XLOOKUP(C444,customers!$A$1:$A$1001,customers!$G$1:$G$1001,0))</f>
        <v>United States</v>
      </c>
      <c r="I444" t="str">
        <f>IF(_xlfn.XLOOKUP(D444,products!$A$1:$A$1001,products!$B$1:$B$1001,0)=0,"",_xlfn.XLOOKUP(D444,products!$A$1:$A$1001,products!$B$1:$B$1001,0))</f>
        <v>Rob</v>
      </c>
      <c r="J444" t="str">
        <f>IF(_xlfn.XLOOKUP(D444,products!$A$1:$A$1001,products!$C$1:$C$1001,0)=0,"",_xlfn.XLOOKUP(D444,products!$A$1:$A$1001,products!$C$1:$C$1001,0))</f>
        <v>L</v>
      </c>
      <c r="K444" s="1">
        <f>IF(_xlfn.XLOOKUP(D444,products!$A$1:$A$1001,products!$D$1:$D$1001,0)=0,"",_xlfn.XLOOKUP(D444,products!$A$1:$A$1001,products!$D$1:$D$1001,0))</f>
        <v>0.5</v>
      </c>
      <c r="L444">
        <f>IF(_xlfn.XLOOKUP(D444,products!$A$1:$A$1001,products!$E$1:$E$1001,0)=0,"",_xlfn.XLOOKUP(D444,products!$A$1:$A$1001,products!$E$1:$E$1001,0))</f>
        <v>7.169999999999999</v>
      </c>
      <c r="M444">
        <f t="shared" si="18"/>
        <v>35.849999999999994</v>
      </c>
      <c r="N444" t="str">
        <f t="shared" si="19"/>
        <v>Robusta</v>
      </c>
      <c r="O444" t="str">
        <f t="shared" si="20"/>
        <v>Light</v>
      </c>
      <c r="P444" t="str">
        <f>IF(_xlfn.XLOOKUP(C444,customers!$A$1:$A$1001,customers!$I$1:$I$1001,0)=0,"",_xlfn.XLOOKUP(C444,customers!$A$1:$A$1001,customers!$I$1:$I$1001,0))</f>
        <v>No</v>
      </c>
    </row>
    <row r="445" spans="1:16" x14ac:dyDescent="0.2">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IF(_xlfn.XLOOKUP(C445,customers!$A$1:$A$1001,customers!$G$1:$G$1001,0)=0,"",_xlfn.XLOOKUP(C445,customers!$A$1:$A$1001,customers!$G$1:$G$1001,0))</f>
        <v>Ireland</v>
      </c>
      <c r="I445" t="str">
        <f>IF(_xlfn.XLOOKUP(D445,products!$A$1:$A$1001,products!$B$1:$B$1001,0)=0,"",_xlfn.XLOOKUP(D445,products!$A$1:$A$1001,products!$B$1:$B$1001,0))</f>
        <v>Exc</v>
      </c>
      <c r="J445" t="str">
        <f>IF(_xlfn.XLOOKUP(D445,products!$A$1:$A$1001,products!$C$1:$C$1001,0)=0,"",_xlfn.XLOOKUP(D445,products!$A$1:$A$1001,products!$C$1:$C$1001,0))</f>
        <v>L</v>
      </c>
      <c r="K445" s="1">
        <f>IF(_xlfn.XLOOKUP(D445,products!$A$1:$A$1001,products!$D$1:$D$1001,0)=0,"",_xlfn.XLOOKUP(D445,products!$A$1:$A$1001,products!$D$1:$D$1001,0))</f>
        <v>0.2</v>
      </c>
      <c r="L445">
        <f>IF(_xlfn.XLOOKUP(D445,products!$A$1:$A$1001,products!$E$1:$E$1001,0)=0,"",_xlfn.XLOOKUP(D445,products!$A$1:$A$1001,products!$E$1:$E$1001,0))</f>
        <v>4.4550000000000001</v>
      </c>
      <c r="M445">
        <f t="shared" si="18"/>
        <v>22.274999999999999</v>
      </c>
      <c r="N445" t="str">
        <f t="shared" si="19"/>
        <v>Excelsa</v>
      </c>
      <c r="O445" t="str">
        <f t="shared" si="20"/>
        <v>Light</v>
      </c>
      <c r="P445" t="str">
        <f>IF(_xlfn.XLOOKUP(C445,customers!$A$1:$A$1001,customers!$I$1:$I$1001,0)=0,"",_xlfn.XLOOKUP(C445,customers!$A$1:$A$1001,customers!$I$1:$I$1001,0))</f>
        <v>Yes</v>
      </c>
    </row>
    <row r="446" spans="1:16" x14ac:dyDescent="0.2">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IF(_xlfn.XLOOKUP(C446,customers!$A$1:$A$1001,customers!$G$1:$G$1001,0)=0,"",_xlfn.XLOOKUP(C446,customers!$A$1:$A$1001,customers!$G$1:$G$1001,0))</f>
        <v>Ireland</v>
      </c>
      <c r="I446" t="str">
        <f>IF(_xlfn.XLOOKUP(D446,products!$A$1:$A$1001,products!$B$1:$B$1001,0)=0,"",_xlfn.XLOOKUP(D446,products!$A$1:$A$1001,products!$B$1:$B$1001,0))</f>
        <v>Exc</v>
      </c>
      <c r="J446" t="str">
        <f>IF(_xlfn.XLOOKUP(D446,products!$A$1:$A$1001,products!$C$1:$C$1001,0)=0,"",_xlfn.XLOOKUP(D446,products!$A$1:$A$1001,products!$C$1:$C$1001,0))</f>
        <v>M</v>
      </c>
      <c r="K446" s="1">
        <f>IF(_xlfn.XLOOKUP(D446,products!$A$1:$A$1001,products!$D$1:$D$1001,0)=0,"",_xlfn.XLOOKUP(D446,products!$A$1:$A$1001,products!$D$1:$D$1001,0))</f>
        <v>0.2</v>
      </c>
      <c r="L446">
        <f>IF(_xlfn.XLOOKUP(D446,products!$A$1:$A$1001,products!$E$1:$E$1001,0)=0,"",_xlfn.XLOOKUP(D446,products!$A$1:$A$1001,products!$E$1:$E$1001,0))</f>
        <v>4.125</v>
      </c>
      <c r="M446">
        <f t="shared" si="18"/>
        <v>24.75</v>
      </c>
      <c r="N446" t="str">
        <f t="shared" si="19"/>
        <v>Excelsa</v>
      </c>
      <c r="O446" t="str">
        <f t="shared" si="20"/>
        <v>Medium</v>
      </c>
      <c r="P446" t="str">
        <f>IF(_xlfn.XLOOKUP(C446,customers!$A$1:$A$1001,customers!$I$1:$I$1001,0)=0,"",_xlfn.XLOOKUP(C446,customers!$A$1:$A$1001,customers!$I$1:$I$1001,0))</f>
        <v>No</v>
      </c>
    </row>
    <row r="447" spans="1:16" x14ac:dyDescent="0.2">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IF(_xlfn.XLOOKUP(C447,customers!$A$1:$A$1001,customers!$G$1:$G$1001,0)=0,"",_xlfn.XLOOKUP(C447,customers!$A$1:$A$1001,customers!$G$1:$G$1001,0))</f>
        <v>Ireland</v>
      </c>
      <c r="I447" t="str">
        <f>IF(_xlfn.XLOOKUP(D447,products!$A$1:$A$1001,products!$B$1:$B$1001,0)=0,"",_xlfn.XLOOKUP(D447,products!$A$1:$A$1001,products!$B$1:$B$1001,0))</f>
        <v>Lib</v>
      </c>
      <c r="J447" t="str">
        <f>IF(_xlfn.XLOOKUP(D447,products!$A$1:$A$1001,products!$C$1:$C$1001,0)=0,"",_xlfn.XLOOKUP(D447,products!$A$1:$A$1001,products!$C$1:$C$1001,0))</f>
        <v>M</v>
      </c>
      <c r="K447" s="1">
        <f>IF(_xlfn.XLOOKUP(D447,products!$A$1:$A$1001,products!$D$1:$D$1001,0)=0,"",_xlfn.XLOOKUP(D447,products!$A$1:$A$1001,products!$D$1:$D$1001,0))</f>
        <v>2.5</v>
      </c>
      <c r="L447">
        <f>IF(_xlfn.XLOOKUP(D447,products!$A$1:$A$1001,products!$E$1:$E$1001,0)=0,"",_xlfn.XLOOKUP(D447,products!$A$1:$A$1001,products!$E$1:$E$1001,0))</f>
        <v>33.464999999999996</v>
      </c>
      <c r="M447">
        <f t="shared" si="18"/>
        <v>66.929999999999993</v>
      </c>
      <c r="N447" t="str">
        <f t="shared" si="19"/>
        <v>Liberica</v>
      </c>
      <c r="O447" t="str">
        <f t="shared" si="20"/>
        <v>Medium</v>
      </c>
      <c r="P447" t="str">
        <f>IF(_xlfn.XLOOKUP(C447,customers!$A$1:$A$1001,customers!$I$1:$I$1001,0)=0,"",_xlfn.XLOOKUP(C447,customers!$A$1:$A$1001,customers!$I$1:$I$1001,0))</f>
        <v>Yes</v>
      </c>
    </row>
    <row r="448" spans="1:16" x14ac:dyDescent="0.2">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IF(_xlfn.XLOOKUP(C448,customers!$A$1:$A$1001,customers!$G$1:$G$1001,0)=0,"",_xlfn.XLOOKUP(C448,customers!$A$1:$A$1001,customers!$G$1:$G$1001,0))</f>
        <v>United Kingdom</v>
      </c>
      <c r="I448" t="str">
        <f>IF(_xlfn.XLOOKUP(D448,products!$A$1:$A$1001,products!$B$1:$B$1001,0)=0,"",_xlfn.XLOOKUP(D448,products!$A$1:$A$1001,products!$B$1:$B$1001,0))</f>
        <v>Lib</v>
      </c>
      <c r="J448" t="str">
        <f>IF(_xlfn.XLOOKUP(D448,products!$A$1:$A$1001,products!$C$1:$C$1001,0)=0,"",_xlfn.XLOOKUP(D448,products!$A$1:$A$1001,products!$C$1:$C$1001,0))</f>
        <v>M</v>
      </c>
      <c r="K448" s="1">
        <f>IF(_xlfn.XLOOKUP(D448,products!$A$1:$A$1001,products!$D$1:$D$1001,0)=0,"",_xlfn.XLOOKUP(D448,products!$A$1:$A$1001,products!$D$1:$D$1001,0))</f>
        <v>0.5</v>
      </c>
      <c r="L448">
        <f>IF(_xlfn.XLOOKUP(D448,products!$A$1:$A$1001,products!$E$1:$E$1001,0)=0,"",_xlfn.XLOOKUP(D448,products!$A$1:$A$1001,products!$E$1:$E$1001,0))</f>
        <v>8.73</v>
      </c>
      <c r="M448">
        <f t="shared" si="18"/>
        <v>8.73</v>
      </c>
      <c r="N448" t="str">
        <f t="shared" si="19"/>
        <v>Liberica</v>
      </c>
      <c r="O448" t="str">
        <f t="shared" si="20"/>
        <v>Medium</v>
      </c>
      <c r="P448" t="str">
        <f>IF(_xlfn.XLOOKUP(C448,customers!$A$1:$A$1001,customers!$I$1:$I$1001,0)=0,"",_xlfn.XLOOKUP(C448,customers!$A$1:$A$1001,customers!$I$1:$I$1001,0))</f>
        <v>Yes</v>
      </c>
    </row>
    <row r="449" spans="1:16" x14ac:dyDescent="0.2">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IF(_xlfn.XLOOKUP(C449,customers!$A$1:$A$1001,customers!$G$1:$G$1001,0)=0,"",_xlfn.XLOOKUP(C449,customers!$A$1:$A$1001,customers!$G$1:$G$1001,0))</f>
        <v>United States</v>
      </c>
      <c r="I449" t="str">
        <f>IF(_xlfn.XLOOKUP(D449,products!$A$1:$A$1001,products!$B$1:$B$1001,0)=0,"",_xlfn.XLOOKUP(D449,products!$A$1:$A$1001,products!$B$1:$B$1001,0))</f>
        <v>Rob</v>
      </c>
      <c r="J449" t="str">
        <f>IF(_xlfn.XLOOKUP(D449,products!$A$1:$A$1001,products!$C$1:$C$1001,0)=0,"",_xlfn.XLOOKUP(D449,products!$A$1:$A$1001,products!$C$1:$C$1001,0))</f>
        <v>M</v>
      </c>
      <c r="K449" s="1">
        <f>IF(_xlfn.XLOOKUP(D449,products!$A$1:$A$1001,products!$D$1:$D$1001,0)=0,"",_xlfn.XLOOKUP(D449,products!$A$1:$A$1001,products!$D$1:$D$1001,0))</f>
        <v>0.5</v>
      </c>
      <c r="L449">
        <f>IF(_xlfn.XLOOKUP(D449,products!$A$1:$A$1001,products!$E$1:$E$1001,0)=0,"",_xlfn.XLOOKUP(D449,products!$A$1:$A$1001,products!$E$1:$E$1001,0))</f>
        <v>5.97</v>
      </c>
      <c r="M449">
        <f t="shared" si="18"/>
        <v>17.91</v>
      </c>
      <c r="N449" t="str">
        <f t="shared" si="19"/>
        <v>Robusta</v>
      </c>
      <c r="O449" t="str">
        <f t="shared" si="20"/>
        <v>Medium</v>
      </c>
      <c r="P449" t="str">
        <f>IF(_xlfn.XLOOKUP(C449,customers!$A$1:$A$1001,customers!$I$1:$I$1001,0)=0,"",_xlfn.XLOOKUP(C449,customers!$A$1:$A$1001,customers!$I$1:$I$1001,0))</f>
        <v>No</v>
      </c>
    </row>
    <row r="450" spans="1:16" x14ac:dyDescent="0.2">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IF(_xlfn.XLOOKUP(C450,customers!$A$1:$A$1001,customers!$G$1:$G$1001,0)=0,"",_xlfn.XLOOKUP(C450,customers!$A$1:$A$1001,customers!$G$1:$G$1001,0))</f>
        <v>Ireland</v>
      </c>
      <c r="I450" t="str">
        <f>IF(_xlfn.XLOOKUP(D450,products!$A$1:$A$1001,products!$B$1:$B$1001,0)=0,"",_xlfn.XLOOKUP(D450,products!$A$1:$A$1001,products!$B$1:$B$1001,0))</f>
        <v>Rob</v>
      </c>
      <c r="J450" t="str">
        <f>IF(_xlfn.XLOOKUP(D450,products!$A$1:$A$1001,products!$C$1:$C$1001,0)=0,"",_xlfn.XLOOKUP(D450,products!$A$1:$A$1001,products!$C$1:$C$1001,0))</f>
        <v>L</v>
      </c>
      <c r="K450" s="1">
        <f>IF(_xlfn.XLOOKUP(D450,products!$A$1:$A$1001,products!$D$1:$D$1001,0)=0,"",_xlfn.XLOOKUP(D450,products!$A$1:$A$1001,products!$D$1:$D$1001,0))</f>
        <v>0.5</v>
      </c>
      <c r="L450">
        <f>IF(_xlfn.XLOOKUP(D450,products!$A$1:$A$1001,products!$E$1:$E$1001,0)=0,"",_xlfn.XLOOKUP(D450,products!$A$1:$A$1001,products!$E$1:$E$1001,0))</f>
        <v>7.169999999999999</v>
      </c>
      <c r="M450">
        <f t="shared" si="18"/>
        <v>7.169999999999999</v>
      </c>
      <c r="N450" t="str">
        <f t="shared" si="19"/>
        <v>Robusta</v>
      </c>
      <c r="O450" t="str">
        <f t="shared" si="20"/>
        <v>Light</v>
      </c>
      <c r="P450" t="str">
        <f>IF(_xlfn.XLOOKUP(C450,customers!$A$1:$A$1001,customers!$I$1:$I$1001,0)=0,"",_xlfn.XLOOKUP(C450,customers!$A$1:$A$1001,customers!$I$1:$I$1001,0))</f>
        <v>No</v>
      </c>
    </row>
    <row r="451" spans="1:16" x14ac:dyDescent="0.2">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IF(_xlfn.XLOOKUP(C451,customers!$A$1:$A$1001,customers!$G$1:$G$1001,0)=0,"",_xlfn.XLOOKUP(C451,customers!$A$1:$A$1001,customers!$G$1:$G$1001,0))</f>
        <v>United States</v>
      </c>
      <c r="I451" t="str">
        <f>IF(_xlfn.XLOOKUP(D451,products!$A$1:$A$1001,products!$B$1:$B$1001,0)=0,"",_xlfn.XLOOKUP(D451,products!$A$1:$A$1001,products!$B$1:$B$1001,0))</f>
        <v>Rob</v>
      </c>
      <c r="J451" t="str">
        <f>IF(_xlfn.XLOOKUP(D451,products!$A$1:$A$1001,products!$C$1:$C$1001,0)=0,"",_xlfn.XLOOKUP(D451,products!$A$1:$A$1001,products!$C$1:$C$1001,0))</f>
        <v>D</v>
      </c>
      <c r="K451" s="1">
        <f>IF(_xlfn.XLOOKUP(D451,products!$A$1:$A$1001,products!$D$1:$D$1001,0)=0,"",_xlfn.XLOOKUP(D451,products!$A$1:$A$1001,products!$D$1:$D$1001,0))</f>
        <v>0.2</v>
      </c>
      <c r="L451">
        <f>IF(_xlfn.XLOOKUP(D451,products!$A$1:$A$1001,products!$E$1:$E$1001,0)=0,"",_xlfn.XLOOKUP(D451,products!$A$1:$A$1001,products!$E$1:$E$1001,0))</f>
        <v>2.6849999999999996</v>
      </c>
      <c r="M451">
        <f t="shared" ref="M451:M514" si="21">L451*E451</f>
        <v>5.3699999999999992</v>
      </c>
      <c r="N451" t="str">
        <f t="shared" ref="N451:N514" si="22">IF(I451="Rob","Robusta",IF( I451="Exc","Excelsa", IF(I451="Ara","Arabica", IF(I451="Lib","Liberica",""))))</f>
        <v>Robusta</v>
      </c>
      <c r="O451" t="str">
        <f t="shared" ref="O451:O514" si="23">IF(J451="M","Medium", IF(J451="L","Light", IF(J451="D","Dark","")))</f>
        <v>Dark</v>
      </c>
      <c r="P451" t="str">
        <f>IF(_xlfn.XLOOKUP(C451,customers!$A$1:$A$1001,customers!$I$1:$I$1001,0)=0,"",_xlfn.XLOOKUP(C451,customers!$A$1:$A$1001,customers!$I$1:$I$1001,0))</f>
        <v>No</v>
      </c>
    </row>
    <row r="452" spans="1:16" x14ac:dyDescent="0.2">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IF(_xlfn.XLOOKUP(C452,customers!$A$1:$A$1001,customers!$G$1:$G$1001,0)=0,"",_xlfn.XLOOKUP(C452,customers!$A$1:$A$1001,customers!$G$1:$G$1001,0))</f>
        <v>Ireland</v>
      </c>
      <c r="I452" t="str">
        <f>IF(_xlfn.XLOOKUP(D452,products!$A$1:$A$1001,products!$B$1:$B$1001,0)=0,"",_xlfn.XLOOKUP(D452,products!$A$1:$A$1001,products!$B$1:$B$1001,0))</f>
        <v>Lib</v>
      </c>
      <c r="J452" t="str">
        <f>IF(_xlfn.XLOOKUP(D452,products!$A$1:$A$1001,products!$C$1:$C$1001,0)=0,"",_xlfn.XLOOKUP(D452,products!$A$1:$A$1001,products!$C$1:$C$1001,0))</f>
        <v>L</v>
      </c>
      <c r="K452" s="1">
        <f>IF(_xlfn.XLOOKUP(D452,products!$A$1:$A$1001,products!$D$1:$D$1001,0)=0,"",_xlfn.XLOOKUP(D452,products!$A$1:$A$1001,products!$D$1:$D$1001,0))</f>
        <v>0.2</v>
      </c>
      <c r="L452">
        <f>IF(_xlfn.XLOOKUP(D452,products!$A$1:$A$1001,products!$E$1:$E$1001,0)=0,"",_xlfn.XLOOKUP(D452,products!$A$1:$A$1001,products!$E$1:$E$1001,0))</f>
        <v>4.7549999999999999</v>
      </c>
      <c r="M452">
        <f t="shared" si="21"/>
        <v>23.774999999999999</v>
      </c>
      <c r="N452" t="str">
        <f t="shared" si="22"/>
        <v>Liberica</v>
      </c>
      <c r="O452" t="str">
        <f t="shared" si="23"/>
        <v>Light</v>
      </c>
      <c r="P452" t="str">
        <f>IF(_xlfn.XLOOKUP(C452,customers!$A$1:$A$1001,customers!$I$1:$I$1001,0)=0,"",_xlfn.XLOOKUP(C452,customers!$A$1:$A$1001,customers!$I$1:$I$1001,0))</f>
        <v>No</v>
      </c>
    </row>
    <row r="453" spans="1:16" x14ac:dyDescent="0.2">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IF(_xlfn.XLOOKUP(C453,customers!$A$1:$A$1001,customers!$G$1:$G$1001,0)=0,"",_xlfn.XLOOKUP(C453,customers!$A$1:$A$1001,customers!$G$1:$G$1001,0))</f>
        <v>United States</v>
      </c>
      <c r="I453" t="str">
        <f>IF(_xlfn.XLOOKUP(D453,products!$A$1:$A$1001,products!$B$1:$B$1001,0)=0,"",_xlfn.XLOOKUP(D453,products!$A$1:$A$1001,products!$B$1:$B$1001,0))</f>
        <v>Rob</v>
      </c>
      <c r="J453" t="str">
        <f>IF(_xlfn.XLOOKUP(D453,products!$A$1:$A$1001,products!$C$1:$C$1001,0)=0,"",_xlfn.XLOOKUP(D453,products!$A$1:$A$1001,products!$C$1:$C$1001,0))</f>
        <v>D</v>
      </c>
      <c r="K453" s="1">
        <f>IF(_xlfn.XLOOKUP(D453,products!$A$1:$A$1001,products!$D$1:$D$1001,0)=0,"",_xlfn.XLOOKUP(D453,products!$A$1:$A$1001,products!$D$1:$D$1001,0))</f>
        <v>2.5</v>
      </c>
      <c r="L453">
        <f>IF(_xlfn.XLOOKUP(D453,products!$A$1:$A$1001,products!$E$1:$E$1001,0)=0,"",_xlfn.XLOOKUP(D453,products!$A$1:$A$1001,products!$E$1:$E$1001,0))</f>
        <v>20.584999999999997</v>
      </c>
      <c r="M453">
        <f t="shared" si="21"/>
        <v>41.169999999999995</v>
      </c>
      <c r="N453" t="str">
        <f t="shared" si="22"/>
        <v>Robusta</v>
      </c>
      <c r="O453" t="str">
        <f t="shared" si="23"/>
        <v>Dark</v>
      </c>
      <c r="P453" t="str">
        <f>IF(_xlfn.XLOOKUP(C453,customers!$A$1:$A$1001,customers!$I$1:$I$1001,0)=0,"",_xlfn.XLOOKUP(C453,customers!$A$1:$A$1001,customers!$I$1:$I$1001,0))</f>
        <v>Yes</v>
      </c>
    </row>
    <row r="454" spans="1:16" x14ac:dyDescent="0.2">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IF(_xlfn.XLOOKUP(C454,customers!$A$1:$A$1001,customers!$G$1:$G$1001,0)=0,"",_xlfn.XLOOKUP(C454,customers!$A$1:$A$1001,customers!$G$1:$G$1001,0))</f>
        <v>United States</v>
      </c>
      <c r="I454" t="str">
        <f>IF(_xlfn.XLOOKUP(D454,products!$A$1:$A$1001,products!$B$1:$B$1001,0)=0,"",_xlfn.XLOOKUP(D454,products!$A$1:$A$1001,products!$B$1:$B$1001,0))</f>
        <v>Ara</v>
      </c>
      <c r="J454" t="str">
        <f>IF(_xlfn.XLOOKUP(D454,products!$A$1:$A$1001,products!$C$1:$C$1001,0)=0,"",_xlfn.XLOOKUP(D454,products!$A$1:$A$1001,products!$C$1:$C$1001,0))</f>
        <v>L</v>
      </c>
      <c r="K454" s="1">
        <f>IF(_xlfn.XLOOKUP(D454,products!$A$1:$A$1001,products!$D$1:$D$1001,0)=0,"",_xlfn.XLOOKUP(D454,products!$A$1:$A$1001,products!$D$1:$D$1001,0))</f>
        <v>0.2</v>
      </c>
      <c r="L454">
        <f>IF(_xlfn.XLOOKUP(D454,products!$A$1:$A$1001,products!$E$1:$E$1001,0)=0,"",_xlfn.XLOOKUP(D454,products!$A$1:$A$1001,products!$E$1:$E$1001,0))</f>
        <v>3.8849999999999998</v>
      </c>
      <c r="M454">
        <f t="shared" si="21"/>
        <v>11.654999999999999</v>
      </c>
      <c r="N454" t="str">
        <f t="shared" si="22"/>
        <v>Arabica</v>
      </c>
      <c r="O454" t="str">
        <f t="shared" si="23"/>
        <v>Light</v>
      </c>
      <c r="P454" t="str">
        <f>IF(_xlfn.XLOOKUP(C454,customers!$A$1:$A$1001,customers!$I$1:$I$1001,0)=0,"",_xlfn.XLOOKUP(C454,customers!$A$1:$A$1001,customers!$I$1:$I$1001,0))</f>
        <v>No</v>
      </c>
    </row>
    <row r="455" spans="1:16" x14ac:dyDescent="0.2">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IF(_xlfn.XLOOKUP(C455,customers!$A$1:$A$1001,customers!$G$1:$G$1001,0)=0,"",_xlfn.XLOOKUP(C455,customers!$A$1:$A$1001,customers!$G$1:$G$1001,0))</f>
        <v>United States</v>
      </c>
      <c r="I455" t="str">
        <f>IF(_xlfn.XLOOKUP(D455,products!$A$1:$A$1001,products!$B$1:$B$1001,0)=0,"",_xlfn.XLOOKUP(D455,products!$A$1:$A$1001,products!$B$1:$B$1001,0))</f>
        <v>Lib</v>
      </c>
      <c r="J455" t="str">
        <f>IF(_xlfn.XLOOKUP(D455,products!$A$1:$A$1001,products!$C$1:$C$1001,0)=0,"",_xlfn.XLOOKUP(D455,products!$A$1:$A$1001,products!$C$1:$C$1001,0))</f>
        <v>L</v>
      </c>
      <c r="K455" s="1">
        <f>IF(_xlfn.XLOOKUP(D455,products!$A$1:$A$1001,products!$D$1:$D$1001,0)=0,"",_xlfn.XLOOKUP(D455,products!$A$1:$A$1001,products!$D$1:$D$1001,0))</f>
        <v>0.5</v>
      </c>
      <c r="L455">
        <f>IF(_xlfn.XLOOKUP(D455,products!$A$1:$A$1001,products!$E$1:$E$1001,0)=0,"",_xlfn.XLOOKUP(D455,products!$A$1:$A$1001,products!$E$1:$E$1001,0))</f>
        <v>9.51</v>
      </c>
      <c r="M455">
        <f t="shared" si="21"/>
        <v>38.04</v>
      </c>
      <c r="N455" t="str">
        <f t="shared" si="22"/>
        <v>Liberica</v>
      </c>
      <c r="O455" t="str">
        <f t="shared" si="23"/>
        <v>Light</v>
      </c>
      <c r="P455" t="str">
        <f>IF(_xlfn.XLOOKUP(C455,customers!$A$1:$A$1001,customers!$I$1:$I$1001,0)=0,"",_xlfn.XLOOKUP(C455,customers!$A$1:$A$1001,customers!$I$1:$I$1001,0))</f>
        <v>No</v>
      </c>
    </row>
    <row r="456" spans="1:16" x14ac:dyDescent="0.2">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IF(_xlfn.XLOOKUP(C456,customers!$A$1:$A$1001,customers!$G$1:$G$1001,0)=0,"",_xlfn.XLOOKUP(C456,customers!$A$1:$A$1001,customers!$G$1:$G$1001,0))</f>
        <v>Ireland</v>
      </c>
      <c r="I456" t="str">
        <f>IF(_xlfn.XLOOKUP(D456,products!$A$1:$A$1001,products!$B$1:$B$1001,0)=0,"",_xlfn.XLOOKUP(D456,products!$A$1:$A$1001,products!$B$1:$B$1001,0))</f>
        <v>Rob</v>
      </c>
      <c r="J456" t="str">
        <f>IF(_xlfn.XLOOKUP(D456,products!$A$1:$A$1001,products!$C$1:$C$1001,0)=0,"",_xlfn.XLOOKUP(D456,products!$A$1:$A$1001,products!$C$1:$C$1001,0))</f>
        <v>D</v>
      </c>
      <c r="K456" s="1">
        <f>IF(_xlfn.XLOOKUP(D456,products!$A$1:$A$1001,products!$D$1:$D$1001,0)=0,"",_xlfn.XLOOKUP(D456,products!$A$1:$A$1001,products!$D$1:$D$1001,0))</f>
        <v>2.5</v>
      </c>
      <c r="L456">
        <f>IF(_xlfn.XLOOKUP(D456,products!$A$1:$A$1001,products!$E$1:$E$1001,0)=0,"",_xlfn.XLOOKUP(D456,products!$A$1:$A$1001,products!$E$1:$E$1001,0))</f>
        <v>20.584999999999997</v>
      </c>
      <c r="M456">
        <f t="shared" si="21"/>
        <v>82.339999999999989</v>
      </c>
      <c r="N456" t="str">
        <f t="shared" si="22"/>
        <v>Robusta</v>
      </c>
      <c r="O456" t="str">
        <f t="shared" si="23"/>
        <v>Dark</v>
      </c>
      <c r="P456" t="str">
        <f>IF(_xlfn.XLOOKUP(C456,customers!$A$1:$A$1001,customers!$I$1:$I$1001,0)=0,"",_xlfn.XLOOKUP(C456,customers!$A$1:$A$1001,customers!$I$1:$I$1001,0))</f>
        <v>Yes</v>
      </c>
    </row>
    <row r="457" spans="1:16" x14ac:dyDescent="0.2">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IF(_xlfn.XLOOKUP(C457,customers!$A$1:$A$1001,customers!$G$1:$G$1001,0)=0,"",_xlfn.XLOOKUP(C457,customers!$A$1:$A$1001,customers!$G$1:$G$1001,0))</f>
        <v>Ireland</v>
      </c>
      <c r="I457" t="str">
        <f>IF(_xlfn.XLOOKUP(D457,products!$A$1:$A$1001,products!$B$1:$B$1001,0)=0,"",_xlfn.XLOOKUP(D457,products!$A$1:$A$1001,products!$B$1:$B$1001,0))</f>
        <v>Lib</v>
      </c>
      <c r="J457" t="str">
        <f>IF(_xlfn.XLOOKUP(D457,products!$A$1:$A$1001,products!$C$1:$C$1001,0)=0,"",_xlfn.XLOOKUP(D457,products!$A$1:$A$1001,products!$C$1:$C$1001,0))</f>
        <v>L</v>
      </c>
      <c r="K457" s="1">
        <f>IF(_xlfn.XLOOKUP(D457,products!$A$1:$A$1001,products!$D$1:$D$1001,0)=0,"",_xlfn.XLOOKUP(D457,products!$A$1:$A$1001,products!$D$1:$D$1001,0))</f>
        <v>0.2</v>
      </c>
      <c r="L457">
        <f>IF(_xlfn.XLOOKUP(D457,products!$A$1:$A$1001,products!$E$1:$E$1001,0)=0,"",_xlfn.XLOOKUP(D457,products!$A$1:$A$1001,products!$E$1:$E$1001,0))</f>
        <v>4.7549999999999999</v>
      </c>
      <c r="M457">
        <f t="shared" si="21"/>
        <v>9.51</v>
      </c>
      <c r="N457" t="str">
        <f t="shared" si="22"/>
        <v>Liberica</v>
      </c>
      <c r="O457" t="str">
        <f t="shared" si="23"/>
        <v>Light</v>
      </c>
      <c r="P457" t="str">
        <f>IF(_xlfn.XLOOKUP(C457,customers!$A$1:$A$1001,customers!$I$1:$I$1001,0)=0,"",_xlfn.XLOOKUP(C457,customers!$A$1:$A$1001,customers!$I$1:$I$1001,0))</f>
        <v>Yes</v>
      </c>
    </row>
    <row r="458" spans="1:16" x14ac:dyDescent="0.2">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IF(_xlfn.XLOOKUP(C458,customers!$A$1:$A$1001,customers!$G$1:$G$1001,0)=0,"",_xlfn.XLOOKUP(C458,customers!$A$1:$A$1001,customers!$G$1:$G$1001,0))</f>
        <v>United Kingdom</v>
      </c>
      <c r="I458" t="str">
        <f>IF(_xlfn.XLOOKUP(D458,products!$A$1:$A$1001,products!$B$1:$B$1001,0)=0,"",_xlfn.XLOOKUP(D458,products!$A$1:$A$1001,products!$B$1:$B$1001,0))</f>
        <v>Rob</v>
      </c>
      <c r="J458" t="str">
        <f>IF(_xlfn.XLOOKUP(D458,products!$A$1:$A$1001,products!$C$1:$C$1001,0)=0,"",_xlfn.XLOOKUP(D458,products!$A$1:$A$1001,products!$C$1:$C$1001,0))</f>
        <v>D</v>
      </c>
      <c r="K458" s="1">
        <f>IF(_xlfn.XLOOKUP(D458,products!$A$1:$A$1001,products!$D$1:$D$1001,0)=0,"",_xlfn.XLOOKUP(D458,products!$A$1:$A$1001,products!$D$1:$D$1001,0))</f>
        <v>2.5</v>
      </c>
      <c r="L458">
        <f>IF(_xlfn.XLOOKUP(D458,products!$A$1:$A$1001,products!$E$1:$E$1001,0)=0,"",_xlfn.XLOOKUP(D458,products!$A$1:$A$1001,products!$E$1:$E$1001,0))</f>
        <v>20.584999999999997</v>
      </c>
      <c r="M458">
        <f t="shared" si="21"/>
        <v>41.169999999999995</v>
      </c>
      <c r="N458" t="str">
        <f t="shared" si="22"/>
        <v>Robusta</v>
      </c>
      <c r="O458" t="str">
        <f t="shared" si="23"/>
        <v>Dark</v>
      </c>
      <c r="P458" t="str">
        <f>IF(_xlfn.XLOOKUP(C458,customers!$A$1:$A$1001,customers!$I$1:$I$1001,0)=0,"",_xlfn.XLOOKUP(C458,customers!$A$1:$A$1001,customers!$I$1:$I$1001,0))</f>
        <v>No</v>
      </c>
    </row>
    <row r="459" spans="1:16" x14ac:dyDescent="0.2">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IF(_xlfn.XLOOKUP(C459,customers!$A$1:$A$1001,customers!$G$1:$G$1001,0)=0,"",_xlfn.XLOOKUP(C459,customers!$A$1:$A$1001,customers!$G$1:$G$1001,0))</f>
        <v>United States</v>
      </c>
      <c r="I459" t="str">
        <f>IF(_xlfn.XLOOKUP(D459,products!$A$1:$A$1001,products!$B$1:$B$1001,0)=0,"",_xlfn.XLOOKUP(D459,products!$A$1:$A$1001,products!$B$1:$B$1001,0))</f>
        <v>Lib</v>
      </c>
      <c r="J459" t="str">
        <f>IF(_xlfn.XLOOKUP(D459,products!$A$1:$A$1001,products!$C$1:$C$1001,0)=0,"",_xlfn.XLOOKUP(D459,products!$A$1:$A$1001,products!$C$1:$C$1001,0))</f>
        <v>L</v>
      </c>
      <c r="K459" s="1">
        <f>IF(_xlfn.XLOOKUP(D459,products!$A$1:$A$1001,products!$D$1:$D$1001,0)=0,"",_xlfn.XLOOKUP(D459,products!$A$1:$A$1001,products!$D$1:$D$1001,0))</f>
        <v>0.5</v>
      </c>
      <c r="L459">
        <f>IF(_xlfn.XLOOKUP(D459,products!$A$1:$A$1001,products!$E$1:$E$1001,0)=0,"",_xlfn.XLOOKUP(D459,products!$A$1:$A$1001,products!$E$1:$E$1001,0))</f>
        <v>9.51</v>
      </c>
      <c r="M459">
        <f t="shared" si="21"/>
        <v>47.55</v>
      </c>
      <c r="N459" t="str">
        <f t="shared" si="22"/>
        <v>Liberica</v>
      </c>
      <c r="O459" t="str">
        <f t="shared" si="23"/>
        <v>Light</v>
      </c>
      <c r="P459" t="str">
        <f>IF(_xlfn.XLOOKUP(C459,customers!$A$1:$A$1001,customers!$I$1:$I$1001,0)=0,"",_xlfn.XLOOKUP(C459,customers!$A$1:$A$1001,customers!$I$1:$I$1001,0))</f>
        <v>No</v>
      </c>
    </row>
    <row r="460" spans="1:16" x14ac:dyDescent="0.2">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IF(_xlfn.XLOOKUP(C460,customers!$A$1:$A$1001,customers!$G$1:$G$1001,0)=0,"",_xlfn.XLOOKUP(C460,customers!$A$1:$A$1001,customers!$G$1:$G$1001,0))</f>
        <v>United States</v>
      </c>
      <c r="I460" t="str">
        <f>IF(_xlfn.XLOOKUP(D460,products!$A$1:$A$1001,products!$B$1:$B$1001,0)=0,"",_xlfn.XLOOKUP(D460,products!$A$1:$A$1001,products!$B$1:$B$1001,0))</f>
        <v>Ara</v>
      </c>
      <c r="J460" t="str">
        <f>IF(_xlfn.XLOOKUP(D460,products!$A$1:$A$1001,products!$C$1:$C$1001,0)=0,"",_xlfn.XLOOKUP(D460,products!$A$1:$A$1001,products!$C$1:$C$1001,0))</f>
        <v>M</v>
      </c>
      <c r="K460" s="1">
        <f>IF(_xlfn.XLOOKUP(D460,products!$A$1:$A$1001,products!$D$1:$D$1001,0)=0,"",_xlfn.XLOOKUP(D460,products!$A$1:$A$1001,products!$D$1:$D$1001,0))</f>
        <v>1</v>
      </c>
      <c r="L460">
        <f>IF(_xlfn.XLOOKUP(D460,products!$A$1:$A$1001,products!$E$1:$E$1001,0)=0,"",_xlfn.XLOOKUP(D460,products!$A$1:$A$1001,products!$E$1:$E$1001,0))</f>
        <v>11.25</v>
      </c>
      <c r="M460">
        <f t="shared" si="21"/>
        <v>45</v>
      </c>
      <c r="N460" t="str">
        <f t="shared" si="22"/>
        <v>Arabica</v>
      </c>
      <c r="O460" t="str">
        <f t="shared" si="23"/>
        <v>Medium</v>
      </c>
      <c r="P460" t="str">
        <f>IF(_xlfn.XLOOKUP(C460,customers!$A$1:$A$1001,customers!$I$1:$I$1001,0)=0,"",_xlfn.XLOOKUP(C460,customers!$A$1:$A$1001,customers!$I$1:$I$1001,0))</f>
        <v>No</v>
      </c>
    </row>
    <row r="461" spans="1:16" x14ac:dyDescent="0.2">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IF(_xlfn.XLOOKUP(C461,customers!$A$1:$A$1001,customers!$G$1:$G$1001,0)=0,"",_xlfn.XLOOKUP(C461,customers!$A$1:$A$1001,customers!$G$1:$G$1001,0))</f>
        <v>United States</v>
      </c>
      <c r="I461" t="str">
        <f>IF(_xlfn.XLOOKUP(D461,products!$A$1:$A$1001,products!$B$1:$B$1001,0)=0,"",_xlfn.XLOOKUP(D461,products!$A$1:$A$1001,products!$B$1:$B$1001,0))</f>
        <v>Lib</v>
      </c>
      <c r="J461" t="str">
        <f>IF(_xlfn.XLOOKUP(D461,products!$A$1:$A$1001,products!$C$1:$C$1001,0)=0,"",_xlfn.XLOOKUP(D461,products!$A$1:$A$1001,products!$C$1:$C$1001,0))</f>
        <v>L</v>
      </c>
      <c r="K461" s="1">
        <f>IF(_xlfn.XLOOKUP(D461,products!$A$1:$A$1001,products!$D$1:$D$1001,0)=0,"",_xlfn.XLOOKUP(D461,products!$A$1:$A$1001,products!$D$1:$D$1001,0))</f>
        <v>0.2</v>
      </c>
      <c r="L461">
        <f>IF(_xlfn.XLOOKUP(D461,products!$A$1:$A$1001,products!$E$1:$E$1001,0)=0,"",_xlfn.XLOOKUP(D461,products!$A$1:$A$1001,products!$E$1:$E$1001,0))</f>
        <v>4.7549999999999999</v>
      </c>
      <c r="M461">
        <f t="shared" si="21"/>
        <v>23.774999999999999</v>
      </c>
      <c r="N461" t="str">
        <f t="shared" si="22"/>
        <v>Liberica</v>
      </c>
      <c r="O461" t="str">
        <f t="shared" si="23"/>
        <v>Light</v>
      </c>
      <c r="P461" t="str">
        <f>IF(_xlfn.XLOOKUP(C461,customers!$A$1:$A$1001,customers!$I$1:$I$1001,0)=0,"",_xlfn.XLOOKUP(C461,customers!$A$1:$A$1001,customers!$I$1:$I$1001,0))</f>
        <v>No</v>
      </c>
    </row>
    <row r="462" spans="1:16" x14ac:dyDescent="0.2">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IF(_xlfn.XLOOKUP(C462,customers!$A$1:$A$1001,customers!$G$1:$G$1001,0)=0,"",_xlfn.XLOOKUP(C462,customers!$A$1:$A$1001,customers!$G$1:$G$1001,0))</f>
        <v>Ireland</v>
      </c>
      <c r="I462" t="str">
        <f>IF(_xlfn.XLOOKUP(D462,products!$A$1:$A$1001,products!$B$1:$B$1001,0)=0,"",_xlfn.XLOOKUP(D462,products!$A$1:$A$1001,products!$B$1:$B$1001,0))</f>
        <v>Rob</v>
      </c>
      <c r="J462" t="str">
        <f>IF(_xlfn.XLOOKUP(D462,products!$A$1:$A$1001,products!$C$1:$C$1001,0)=0,"",_xlfn.XLOOKUP(D462,products!$A$1:$A$1001,products!$C$1:$C$1001,0))</f>
        <v>D</v>
      </c>
      <c r="K462" s="1">
        <f>IF(_xlfn.XLOOKUP(D462,products!$A$1:$A$1001,products!$D$1:$D$1001,0)=0,"",_xlfn.XLOOKUP(D462,products!$A$1:$A$1001,products!$D$1:$D$1001,0))</f>
        <v>0.5</v>
      </c>
      <c r="L462">
        <f>IF(_xlfn.XLOOKUP(D462,products!$A$1:$A$1001,products!$E$1:$E$1001,0)=0,"",_xlfn.XLOOKUP(D462,products!$A$1:$A$1001,products!$E$1:$E$1001,0))</f>
        <v>5.3699999999999992</v>
      </c>
      <c r="M462">
        <f t="shared" si="21"/>
        <v>16.11</v>
      </c>
      <c r="N462" t="str">
        <f t="shared" si="22"/>
        <v>Robusta</v>
      </c>
      <c r="O462" t="str">
        <f t="shared" si="23"/>
        <v>Dark</v>
      </c>
      <c r="P462" t="str">
        <f>IF(_xlfn.XLOOKUP(C462,customers!$A$1:$A$1001,customers!$I$1:$I$1001,0)=0,"",_xlfn.XLOOKUP(C462,customers!$A$1:$A$1001,customers!$I$1:$I$1001,0))</f>
        <v>Yes</v>
      </c>
    </row>
    <row r="463" spans="1:16" x14ac:dyDescent="0.2">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IF(_xlfn.XLOOKUP(C463,customers!$A$1:$A$1001,customers!$G$1:$G$1001,0)=0,"",_xlfn.XLOOKUP(C463,customers!$A$1:$A$1001,customers!$G$1:$G$1001,0))</f>
        <v>United Kingdom</v>
      </c>
      <c r="I463" t="str">
        <f>IF(_xlfn.XLOOKUP(D463,products!$A$1:$A$1001,products!$B$1:$B$1001,0)=0,"",_xlfn.XLOOKUP(D463,products!$A$1:$A$1001,products!$B$1:$B$1001,0))</f>
        <v>Rob</v>
      </c>
      <c r="J463" t="str">
        <f>IF(_xlfn.XLOOKUP(D463,products!$A$1:$A$1001,products!$C$1:$C$1001,0)=0,"",_xlfn.XLOOKUP(D463,products!$A$1:$A$1001,products!$C$1:$C$1001,0))</f>
        <v>D</v>
      </c>
      <c r="K463" s="1">
        <f>IF(_xlfn.XLOOKUP(D463,products!$A$1:$A$1001,products!$D$1:$D$1001,0)=0,"",_xlfn.XLOOKUP(D463,products!$A$1:$A$1001,products!$D$1:$D$1001,0))</f>
        <v>0.2</v>
      </c>
      <c r="L463">
        <f>IF(_xlfn.XLOOKUP(D463,products!$A$1:$A$1001,products!$E$1:$E$1001,0)=0,"",_xlfn.XLOOKUP(D463,products!$A$1:$A$1001,products!$E$1:$E$1001,0))</f>
        <v>2.6849999999999996</v>
      </c>
      <c r="M463">
        <f t="shared" si="21"/>
        <v>10.739999999999998</v>
      </c>
      <c r="N463" t="str">
        <f t="shared" si="22"/>
        <v>Robusta</v>
      </c>
      <c r="O463" t="str">
        <f t="shared" si="23"/>
        <v>Dark</v>
      </c>
      <c r="P463" t="str">
        <f>IF(_xlfn.XLOOKUP(C463,customers!$A$1:$A$1001,customers!$I$1:$I$1001,0)=0,"",_xlfn.XLOOKUP(C463,customers!$A$1:$A$1001,customers!$I$1:$I$1001,0))</f>
        <v>Yes</v>
      </c>
    </row>
    <row r="464" spans="1:16" x14ac:dyDescent="0.2">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IF(_xlfn.XLOOKUP(C464,customers!$A$1:$A$1001,customers!$G$1:$G$1001,0)=0,"",_xlfn.XLOOKUP(C464,customers!$A$1:$A$1001,customers!$G$1:$G$1001,0))</f>
        <v>United States</v>
      </c>
      <c r="I464" t="str">
        <f>IF(_xlfn.XLOOKUP(D464,products!$A$1:$A$1001,products!$B$1:$B$1001,0)=0,"",_xlfn.XLOOKUP(D464,products!$A$1:$A$1001,products!$B$1:$B$1001,0))</f>
        <v>Ara</v>
      </c>
      <c r="J464" t="str">
        <f>IF(_xlfn.XLOOKUP(D464,products!$A$1:$A$1001,products!$C$1:$C$1001,0)=0,"",_xlfn.XLOOKUP(D464,products!$A$1:$A$1001,products!$C$1:$C$1001,0))</f>
        <v>D</v>
      </c>
      <c r="K464" s="1">
        <f>IF(_xlfn.XLOOKUP(D464,products!$A$1:$A$1001,products!$D$1:$D$1001,0)=0,"",_xlfn.XLOOKUP(D464,products!$A$1:$A$1001,products!$D$1:$D$1001,0))</f>
        <v>1</v>
      </c>
      <c r="L464">
        <f>IF(_xlfn.XLOOKUP(D464,products!$A$1:$A$1001,products!$E$1:$E$1001,0)=0,"",_xlfn.XLOOKUP(D464,products!$A$1:$A$1001,products!$E$1:$E$1001,0))</f>
        <v>9.9499999999999993</v>
      </c>
      <c r="M464">
        <f t="shared" si="21"/>
        <v>49.75</v>
      </c>
      <c r="N464" t="str">
        <f t="shared" si="22"/>
        <v>Arabica</v>
      </c>
      <c r="O464" t="str">
        <f t="shared" si="23"/>
        <v>Dark</v>
      </c>
      <c r="P464" t="str">
        <f>IF(_xlfn.XLOOKUP(C464,customers!$A$1:$A$1001,customers!$I$1:$I$1001,0)=0,"",_xlfn.XLOOKUP(C464,customers!$A$1:$A$1001,customers!$I$1:$I$1001,0))</f>
        <v>Yes</v>
      </c>
    </row>
    <row r="465" spans="1:16" x14ac:dyDescent="0.2">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IF(_xlfn.XLOOKUP(C465,customers!$A$1:$A$1001,customers!$G$1:$G$1001,0)=0,"",_xlfn.XLOOKUP(C465,customers!$A$1:$A$1001,customers!$G$1:$G$1001,0))</f>
        <v>Ireland</v>
      </c>
      <c r="I465" t="str">
        <f>IF(_xlfn.XLOOKUP(D465,products!$A$1:$A$1001,products!$B$1:$B$1001,0)=0,"",_xlfn.XLOOKUP(D465,products!$A$1:$A$1001,products!$B$1:$B$1001,0))</f>
        <v>Exc</v>
      </c>
      <c r="J465" t="str">
        <f>IF(_xlfn.XLOOKUP(D465,products!$A$1:$A$1001,products!$C$1:$C$1001,0)=0,"",_xlfn.XLOOKUP(D465,products!$A$1:$A$1001,products!$C$1:$C$1001,0))</f>
        <v>M</v>
      </c>
      <c r="K465" s="1">
        <f>IF(_xlfn.XLOOKUP(D465,products!$A$1:$A$1001,products!$D$1:$D$1001,0)=0,"",_xlfn.XLOOKUP(D465,products!$A$1:$A$1001,products!$D$1:$D$1001,0))</f>
        <v>1</v>
      </c>
      <c r="L465">
        <f>IF(_xlfn.XLOOKUP(D465,products!$A$1:$A$1001,products!$E$1:$E$1001,0)=0,"",_xlfn.XLOOKUP(D465,products!$A$1:$A$1001,products!$E$1:$E$1001,0))</f>
        <v>13.75</v>
      </c>
      <c r="M465">
        <f t="shared" si="21"/>
        <v>27.5</v>
      </c>
      <c r="N465" t="str">
        <f t="shared" si="22"/>
        <v>Excelsa</v>
      </c>
      <c r="O465" t="str">
        <f t="shared" si="23"/>
        <v>Medium</v>
      </c>
      <c r="P465" t="str">
        <f>IF(_xlfn.XLOOKUP(C465,customers!$A$1:$A$1001,customers!$I$1:$I$1001,0)=0,"",_xlfn.XLOOKUP(C465,customers!$A$1:$A$1001,customers!$I$1:$I$1001,0))</f>
        <v>No</v>
      </c>
    </row>
    <row r="466" spans="1:16" x14ac:dyDescent="0.2">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IF(_xlfn.XLOOKUP(C466,customers!$A$1:$A$1001,customers!$G$1:$G$1001,0)=0,"",_xlfn.XLOOKUP(C466,customers!$A$1:$A$1001,customers!$G$1:$G$1001,0))</f>
        <v>United Kingdom</v>
      </c>
      <c r="I466" t="str">
        <f>IF(_xlfn.XLOOKUP(D466,products!$A$1:$A$1001,products!$B$1:$B$1001,0)=0,"",_xlfn.XLOOKUP(D466,products!$A$1:$A$1001,products!$B$1:$B$1001,0))</f>
        <v>Lib</v>
      </c>
      <c r="J466" t="str">
        <f>IF(_xlfn.XLOOKUP(D466,products!$A$1:$A$1001,products!$C$1:$C$1001,0)=0,"",_xlfn.XLOOKUP(D466,products!$A$1:$A$1001,products!$C$1:$C$1001,0))</f>
        <v>D</v>
      </c>
      <c r="K466" s="1">
        <f>IF(_xlfn.XLOOKUP(D466,products!$A$1:$A$1001,products!$D$1:$D$1001,0)=0,"",_xlfn.XLOOKUP(D466,products!$A$1:$A$1001,products!$D$1:$D$1001,0))</f>
        <v>2.5</v>
      </c>
      <c r="L466">
        <f>IF(_xlfn.XLOOKUP(D466,products!$A$1:$A$1001,products!$E$1:$E$1001,0)=0,"",_xlfn.XLOOKUP(D466,products!$A$1:$A$1001,products!$E$1:$E$1001,0))</f>
        <v>29.784999999999997</v>
      </c>
      <c r="M466">
        <f t="shared" si="21"/>
        <v>119.13999999999999</v>
      </c>
      <c r="N466" t="str">
        <f t="shared" si="22"/>
        <v>Liberica</v>
      </c>
      <c r="O466" t="str">
        <f t="shared" si="23"/>
        <v>Dark</v>
      </c>
      <c r="P466" t="str">
        <f>IF(_xlfn.XLOOKUP(C466,customers!$A$1:$A$1001,customers!$I$1:$I$1001,0)=0,"",_xlfn.XLOOKUP(C466,customers!$A$1:$A$1001,customers!$I$1:$I$1001,0))</f>
        <v>No</v>
      </c>
    </row>
    <row r="467" spans="1:16" x14ac:dyDescent="0.2">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IF(_xlfn.XLOOKUP(C467,customers!$A$1:$A$1001,customers!$G$1:$G$1001,0)=0,"",_xlfn.XLOOKUP(C467,customers!$A$1:$A$1001,customers!$G$1:$G$1001,0))</f>
        <v>United States</v>
      </c>
      <c r="I467" t="str">
        <f>IF(_xlfn.XLOOKUP(D467,products!$A$1:$A$1001,products!$B$1:$B$1001,0)=0,"",_xlfn.XLOOKUP(D467,products!$A$1:$A$1001,products!$B$1:$B$1001,0))</f>
        <v>Rob</v>
      </c>
      <c r="J467" t="str">
        <f>IF(_xlfn.XLOOKUP(D467,products!$A$1:$A$1001,products!$C$1:$C$1001,0)=0,"",_xlfn.XLOOKUP(D467,products!$A$1:$A$1001,products!$C$1:$C$1001,0))</f>
        <v>D</v>
      </c>
      <c r="K467" s="1">
        <f>IF(_xlfn.XLOOKUP(D467,products!$A$1:$A$1001,products!$D$1:$D$1001,0)=0,"",_xlfn.XLOOKUP(D467,products!$A$1:$A$1001,products!$D$1:$D$1001,0))</f>
        <v>2.5</v>
      </c>
      <c r="L467">
        <f>IF(_xlfn.XLOOKUP(D467,products!$A$1:$A$1001,products!$E$1:$E$1001,0)=0,"",_xlfn.XLOOKUP(D467,products!$A$1:$A$1001,products!$E$1:$E$1001,0))</f>
        <v>20.584999999999997</v>
      </c>
      <c r="M467">
        <f t="shared" si="21"/>
        <v>20.584999999999997</v>
      </c>
      <c r="N467" t="str">
        <f t="shared" si="22"/>
        <v>Robusta</v>
      </c>
      <c r="O467" t="str">
        <f t="shared" si="23"/>
        <v>Dark</v>
      </c>
      <c r="P467" t="str">
        <f>IF(_xlfn.XLOOKUP(C467,customers!$A$1:$A$1001,customers!$I$1:$I$1001,0)=0,"",_xlfn.XLOOKUP(C467,customers!$A$1:$A$1001,customers!$I$1:$I$1001,0))</f>
        <v>Yes</v>
      </c>
    </row>
    <row r="468" spans="1:16" x14ac:dyDescent="0.2">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IF(_xlfn.XLOOKUP(C468,customers!$A$1:$A$1001,customers!$G$1:$G$1001,0)=0,"",_xlfn.XLOOKUP(C468,customers!$A$1:$A$1001,customers!$G$1:$G$1001,0))</f>
        <v>United States</v>
      </c>
      <c r="I468" t="str">
        <f>IF(_xlfn.XLOOKUP(D468,products!$A$1:$A$1001,products!$B$1:$B$1001,0)=0,"",_xlfn.XLOOKUP(D468,products!$A$1:$A$1001,products!$B$1:$B$1001,0))</f>
        <v>Ara</v>
      </c>
      <c r="J468" t="str">
        <f>IF(_xlfn.XLOOKUP(D468,products!$A$1:$A$1001,products!$C$1:$C$1001,0)=0,"",_xlfn.XLOOKUP(D468,products!$A$1:$A$1001,products!$C$1:$C$1001,0))</f>
        <v>D</v>
      </c>
      <c r="K468" s="1">
        <f>IF(_xlfn.XLOOKUP(D468,products!$A$1:$A$1001,products!$D$1:$D$1001,0)=0,"",_xlfn.XLOOKUP(D468,products!$A$1:$A$1001,products!$D$1:$D$1001,0))</f>
        <v>0.2</v>
      </c>
      <c r="L468">
        <f>IF(_xlfn.XLOOKUP(D468,products!$A$1:$A$1001,products!$E$1:$E$1001,0)=0,"",_xlfn.XLOOKUP(D468,products!$A$1:$A$1001,products!$E$1:$E$1001,0))</f>
        <v>2.9849999999999999</v>
      </c>
      <c r="M468">
        <f t="shared" si="21"/>
        <v>8.9550000000000001</v>
      </c>
      <c r="N468" t="str">
        <f t="shared" si="22"/>
        <v>Arabica</v>
      </c>
      <c r="O468" t="str">
        <f t="shared" si="23"/>
        <v>Dark</v>
      </c>
      <c r="P468" t="str">
        <f>IF(_xlfn.XLOOKUP(C468,customers!$A$1:$A$1001,customers!$I$1:$I$1001,0)=0,"",_xlfn.XLOOKUP(C468,customers!$A$1:$A$1001,customers!$I$1:$I$1001,0))</f>
        <v>Yes</v>
      </c>
    </row>
    <row r="469" spans="1:16" x14ac:dyDescent="0.2">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IF(_xlfn.XLOOKUP(C469,customers!$A$1:$A$1001,customers!$G$1:$G$1001,0)=0,"",_xlfn.XLOOKUP(C469,customers!$A$1:$A$1001,customers!$G$1:$G$1001,0))</f>
        <v>United States</v>
      </c>
      <c r="I469" t="str">
        <f>IF(_xlfn.XLOOKUP(D469,products!$A$1:$A$1001,products!$B$1:$B$1001,0)=0,"",_xlfn.XLOOKUP(D469,products!$A$1:$A$1001,products!$B$1:$B$1001,0))</f>
        <v>Ara</v>
      </c>
      <c r="J469" t="str">
        <f>IF(_xlfn.XLOOKUP(D469,products!$A$1:$A$1001,products!$C$1:$C$1001,0)=0,"",_xlfn.XLOOKUP(D469,products!$A$1:$A$1001,products!$C$1:$C$1001,0))</f>
        <v>D</v>
      </c>
      <c r="K469" s="1">
        <f>IF(_xlfn.XLOOKUP(D469,products!$A$1:$A$1001,products!$D$1:$D$1001,0)=0,"",_xlfn.XLOOKUP(D469,products!$A$1:$A$1001,products!$D$1:$D$1001,0))</f>
        <v>0.5</v>
      </c>
      <c r="L469">
        <f>IF(_xlfn.XLOOKUP(D469,products!$A$1:$A$1001,products!$E$1:$E$1001,0)=0,"",_xlfn.XLOOKUP(D469,products!$A$1:$A$1001,products!$E$1:$E$1001,0))</f>
        <v>5.97</v>
      </c>
      <c r="M469">
        <f t="shared" si="21"/>
        <v>5.97</v>
      </c>
      <c r="N469" t="str">
        <f t="shared" si="22"/>
        <v>Arabica</v>
      </c>
      <c r="O469" t="str">
        <f t="shared" si="23"/>
        <v>Dark</v>
      </c>
      <c r="P469" t="str">
        <f>IF(_xlfn.XLOOKUP(C469,customers!$A$1:$A$1001,customers!$I$1:$I$1001,0)=0,"",_xlfn.XLOOKUP(C469,customers!$A$1:$A$1001,customers!$I$1:$I$1001,0))</f>
        <v>No</v>
      </c>
    </row>
    <row r="470" spans="1:16" x14ac:dyDescent="0.2">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IF(_xlfn.XLOOKUP(C470,customers!$A$1:$A$1001,customers!$G$1:$G$1001,0)=0,"",_xlfn.XLOOKUP(C470,customers!$A$1:$A$1001,customers!$G$1:$G$1001,0))</f>
        <v>United States</v>
      </c>
      <c r="I470" t="str">
        <f>IF(_xlfn.XLOOKUP(D470,products!$A$1:$A$1001,products!$B$1:$B$1001,0)=0,"",_xlfn.XLOOKUP(D470,products!$A$1:$A$1001,products!$B$1:$B$1001,0))</f>
        <v>Exc</v>
      </c>
      <c r="J470" t="str">
        <f>IF(_xlfn.XLOOKUP(D470,products!$A$1:$A$1001,products!$C$1:$C$1001,0)=0,"",_xlfn.XLOOKUP(D470,products!$A$1:$A$1001,products!$C$1:$C$1001,0))</f>
        <v>M</v>
      </c>
      <c r="K470" s="1">
        <f>IF(_xlfn.XLOOKUP(D470,products!$A$1:$A$1001,products!$D$1:$D$1001,0)=0,"",_xlfn.XLOOKUP(D470,products!$A$1:$A$1001,products!$D$1:$D$1001,0))</f>
        <v>1</v>
      </c>
      <c r="L470">
        <f>IF(_xlfn.XLOOKUP(D470,products!$A$1:$A$1001,products!$E$1:$E$1001,0)=0,"",_xlfn.XLOOKUP(D470,products!$A$1:$A$1001,products!$E$1:$E$1001,0))</f>
        <v>13.75</v>
      </c>
      <c r="M470">
        <f t="shared" si="21"/>
        <v>41.25</v>
      </c>
      <c r="N470" t="str">
        <f t="shared" si="22"/>
        <v>Excelsa</v>
      </c>
      <c r="O470" t="str">
        <f t="shared" si="23"/>
        <v>Medium</v>
      </c>
      <c r="P470" t="str">
        <f>IF(_xlfn.XLOOKUP(C470,customers!$A$1:$A$1001,customers!$I$1:$I$1001,0)=0,"",_xlfn.XLOOKUP(C470,customers!$A$1:$A$1001,customers!$I$1:$I$1001,0))</f>
        <v>Yes</v>
      </c>
    </row>
    <row r="471" spans="1:16" x14ac:dyDescent="0.2">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IF(_xlfn.XLOOKUP(C471,customers!$A$1:$A$1001,customers!$G$1:$G$1001,0)=0,"",_xlfn.XLOOKUP(C471,customers!$A$1:$A$1001,customers!$G$1:$G$1001,0))</f>
        <v>United States</v>
      </c>
      <c r="I471" t="str">
        <f>IF(_xlfn.XLOOKUP(D471,products!$A$1:$A$1001,products!$B$1:$B$1001,0)=0,"",_xlfn.XLOOKUP(D471,products!$A$1:$A$1001,products!$B$1:$B$1001,0))</f>
        <v>Exc</v>
      </c>
      <c r="J471" t="str">
        <f>IF(_xlfn.XLOOKUP(D471,products!$A$1:$A$1001,products!$C$1:$C$1001,0)=0,"",_xlfn.XLOOKUP(D471,products!$A$1:$A$1001,products!$C$1:$C$1001,0))</f>
        <v>L</v>
      </c>
      <c r="K471" s="1">
        <f>IF(_xlfn.XLOOKUP(D471,products!$A$1:$A$1001,products!$D$1:$D$1001,0)=0,"",_xlfn.XLOOKUP(D471,products!$A$1:$A$1001,products!$D$1:$D$1001,0))</f>
        <v>0.2</v>
      </c>
      <c r="L471">
        <f>IF(_xlfn.XLOOKUP(D471,products!$A$1:$A$1001,products!$E$1:$E$1001,0)=0,"",_xlfn.XLOOKUP(D471,products!$A$1:$A$1001,products!$E$1:$E$1001,0))</f>
        <v>4.4550000000000001</v>
      </c>
      <c r="M471">
        <f t="shared" si="21"/>
        <v>22.274999999999999</v>
      </c>
      <c r="N471" t="str">
        <f t="shared" si="22"/>
        <v>Excelsa</v>
      </c>
      <c r="O471" t="str">
        <f t="shared" si="23"/>
        <v>Light</v>
      </c>
      <c r="P471" t="str">
        <f>IF(_xlfn.XLOOKUP(C471,customers!$A$1:$A$1001,customers!$I$1:$I$1001,0)=0,"",_xlfn.XLOOKUP(C471,customers!$A$1:$A$1001,customers!$I$1:$I$1001,0))</f>
        <v>Yes</v>
      </c>
    </row>
    <row r="472" spans="1:16" x14ac:dyDescent="0.2">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IF(_xlfn.XLOOKUP(C472,customers!$A$1:$A$1001,customers!$G$1:$G$1001,0)=0,"",_xlfn.XLOOKUP(C472,customers!$A$1:$A$1001,customers!$G$1:$G$1001,0))</f>
        <v>United States</v>
      </c>
      <c r="I472" t="str">
        <f>IF(_xlfn.XLOOKUP(D472,products!$A$1:$A$1001,products!$B$1:$B$1001,0)=0,"",_xlfn.XLOOKUP(D472,products!$A$1:$A$1001,products!$B$1:$B$1001,0))</f>
        <v>Ara</v>
      </c>
      <c r="J472" t="str">
        <f>IF(_xlfn.XLOOKUP(D472,products!$A$1:$A$1001,products!$C$1:$C$1001,0)=0,"",_xlfn.XLOOKUP(D472,products!$A$1:$A$1001,products!$C$1:$C$1001,0))</f>
        <v>M</v>
      </c>
      <c r="K472" s="1">
        <f>IF(_xlfn.XLOOKUP(D472,products!$A$1:$A$1001,products!$D$1:$D$1001,0)=0,"",_xlfn.XLOOKUP(D472,products!$A$1:$A$1001,products!$D$1:$D$1001,0))</f>
        <v>0.5</v>
      </c>
      <c r="L472">
        <f>IF(_xlfn.XLOOKUP(D472,products!$A$1:$A$1001,products!$E$1:$E$1001,0)=0,"",_xlfn.XLOOKUP(D472,products!$A$1:$A$1001,products!$E$1:$E$1001,0))</f>
        <v>6.75</v>
      </c>
      <c r="M472">
        <f t="shared" si="21"/>
        <v>6.75</v>
      </c>
      <c r="N472" t="str">
        <f t="shared" si="22"/>
        <v>Arabica</v>
      </c>
      <c r="O472" t="str">
        <f t="shared" si="23"/>
        <v>Medium</v>
      </c>
      <c r="P472" t="str">
        <f>IF(_xlfn.XLOOKUP(C472,customers!$A$1:$A$1001,customers!$I$1:$I$1001,0)=0,"",_xlfn.XLOOKUP(C472,customers!$A$1:$A$1001,customers!$I$1:$I$1001,0))</f>
        <v>Yes</v>
      </c>
    </row>
    <row r="473" spans="1:16" x14ac:dyDescent="0.2">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IF(_xlfn.XLOOKUP(C473,customers!$A$1:$A$1001,customers!$G$1:$G$1001,0)=0,"",_xlfn.XLOOKUP(C473,customers!$A$1:$A$1001,customers!$G$1:$G$1001,0))</f>
        <v>United States</v>
      </c>
      <c r="I473" t="str">
        <f>IF(_xlfn.XLOOKUP(D473,products!$A$1:$A$1001,products!$B$1:$B$1001,0)=0,"",_xlfn.XLOOKUP(D473,products!$A$1:$A$1001,products!$B$1:$B$1001,0))</f>
        <v>Lib</v>
      </c>
      <c r="J473" t="str">
        <f>IF(_xlfn.XLOOKUP(D473,products!$A$1:$A$1001,products!$C$1:$C$1001,0)=0,"",_xlfn.XLOOKUP(D473,products!$A$1:$A$1001,products!$C$1:$C$1001,0))</f>
        <v>M</v>
      </c>
      <c r="K473" s="1">
        <f>IF(_xlfn.XLOOKUP(D473,products!$A$1:$A$1001,products!$D$1:$D$1001,0)=0,"",_xlfn.XLOOKUP(D473,products!$A$1:$A$1001,products!$D$1:$D$1001,0))</f>
        <v>2.5</v>
      </c>
      <c r="L473">
        <f>IF(_xlfn.XLOOKUP(D473,products!$A$1:$A$1001,products!$E$1:$E$1001,0)=0,"",_xlfn.XLOOKUP(D473,products!$A$1:$A$1001,products!$E$1:$E$1001,0))</f>
        <v>33.464999999999996</v>
      </c>
      <c r="M473">
        <f t="shared" si="21"/>
        <v>133.85999999999999</v>
      </c>
      <c r="N473" t="str">
        <f t="shared" si="22"/>
        <v>Liberica</v>
      </c>
      <c r="O473" t="str">
        <f t="shared" si="23"/>
        <v>Medium</v>
      </c>
      <c r="P473" t="str">
        <f>IF(_xlfn.XLOOKUP(C473,customers!$A$1:$A$1001,customers!$I$1:$I$1001,0)=0,"",_xlfn.XLOOKUP(C473,customers!$A$1:$A$1001,customers!$I$1:$I$1001,0))</f>
        <v>Yes</v>
      </c>
    </row>
    <row r="474" spans="1:16" x14ac:dyDescent="0.2">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IF(_xlfn.XLOOKUP(C474,customers!$A$1:$A$1001,customers!$G$1:$G$1001,0)=0,"",_xlfn.XLOOKUP(C474,customers!$A$1:$A$1001,customers!$G$1:$G$1001,0))</f>
        <v>United States</v>
      </c>
      <c r="I474" t="str">
        <f>IF(_xlfn.XLOOKUP(D474,products!$A$1:$A$1001,products!$B$1:$B$1001,0)=0,"",_xlfn.XLOOKUP(D474,products!$A$1:$A$1001,products!$B$1:$B$1001,0))</f>
        <v>Ara</v>
      </c>
      <c r="J474" t="str">
        <f>IF(_xlfn.XLOOKUP(D474,products!$A$1:$A$1001,products!$C$1:$C$1001,0)=0,"",_xlfn.XLOOKUP(D474,products!$A$1:$A$1001,products!$C$1:$C$1001,0))</f>
        <v>D</v>
      </c>
      <c r="K474" s="1">
        <f>IF(_xlfn.XLOOKUP(D474,products!$A$1:$A$1001,products!$D$1:$D$1001,0)=0,"",_xlfn.XLOOKUP(D474,products!$A$1:$A$1001,products!$D$1:$D$1001,0))</f>
        <v>0.2</v>
      </c>
      <c r="L474">
        <f>IF(_xlfn.XLOOKUP(D474,products!$A$1:$A$1001,products!$E$1:$E$1001,0)=0,"",_xlfn.XLOOKUP(D474,products!$A$1:$A$1001,products!$E$1:$E$1001,0))</f>
        <v>2.9849999999999999</v>
      </c>
      <c r="M474">
        <f t="shared" si="21"/>
        <v>5.97</v>
      </c>
      <c r="N474" t="str">
        <f t="shared" si="22"/>
        <v>Arabica</v>
      </c>
      <c r="O474" t="str">
        <f t="shared" si="23"/>
        <v>Dark</v>
      </c>
      <c r="P474" t="str">
        <f>IF(_xlfn.XLOOKUP(C474,customers!$A$1:$A$1001,customers!$I$1:$I$1001,0)=0,"",_xlfn.XLOOKUP(C474,customers!$A$1:$A$1001,customers!$I$1:$I$1001,0))</f>
        <v>No</v>
      </c>
    </row>
    <row r="475" spans="1:16" x14ac:dyDescent="0.2">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IF(_xlfn.XLOOKUP(C475,customers!$A$1:$A$1001,customers!$G$1:$G$1001,0)=0,"",_xlfn.XLOOKUP(C475,customers!$A$1:$A$1001,customers!$G$1:$G$1001,0))</f>
        <v>United States</v>
      </c>
      <c r="I475" t="str">
        <f>IF(_xlfn.XLOOKUP(D475,products!$A$1:$A$1001,products!$B$1:$B$1001,0)=0,"",_xlfn.XLOOKUP(D475,products!$A$1:$A$1001,products!$B$1:$B$1001,0))</f>
        <v>Ara</v>
      </c>
      <c r="J475" t="str">
        <f>IF(_xlfn.XLOOKUP(D475,products!$A$1:$A$1001,products!$C$1:$C$1001,0)=0,"",_xlfn.XLOOKUP(D475,products!$A$1:$A$1001,products!$C$1:$C$1001,0))</f>
        <v>L</v>
      </c>
      <c r="K475" s="1">
        <f>IF(_xlfn.XLOOKUP(D475,products!$A$1:$A$1001,products!$D$1:$D$1001,0)=0,"",_xlfn.XLOOKUP(D475,products!$A$1:$A$1001,products!$D$1:$D$1001,0))</f>
        <v>1</v>
      </c>
      <c r="L475">
        <f>IF(_xlfn.XLOOKUP(D475,products!$A$1:$A$1001,products!$E$1:$E$1001,0)=0,"",_xlfn.XLOOKUP(D475,products!$A$1:$A$1001,products!$E$1:$E$1001,0))</f>
        <v>12.95</v>
      </c>
      <c r="M475">
        <f t="shared" si="21"/>
        <v>25.9</v>
      </c>
      <c r="N475" t="str">
        <f t="shared" si="22"/>
        <v>Arabica</v>
      </c>
      <c r="O475" t="str">
        <f t="shared" si="23"/>
        <v>Light</v>
      </c>
      <c r="P475" t="str">
        <f>IF(_xlfn.XLOOKUP(C475,customers!$A$1:$A$1001,customers!$I$1:$I$1001,0)=0,"",_xlfn.XLOOKUP(C475,customers!$A$1:$A$1001,customers!$I$1:$I$1001,0))</f>
        <v>No</v>
      </c>
    </row>
    <row r="476" spans="1:16" x14ac:dyDescent="0.2">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IF(_xlfn.XLOOKUP(C476,customers!$A$1:$A$1001,customers!$G$1:$G$1001,0)=0,"",_xlfn.XLOOKUP(C476,customers!$A$1:$A$1001,customers!$G$1:$G$1001,0))</f>
        <v>Ireland</v>
      </c>
      <c r="I476" t="str">
        <f>IF(_xlfn.XLOOKUP(D476,products!$A$1:$A$1001,products!$B$1:$B$1001,0)=0,"",_xlfn.XLOOKUP(D476,products!$A$1:$A$1001,products!$B$1:$B$1001,0))</f>
        <v>Exc</v>
      </c>
      <c r="J476" t="str">
        <f>IF(_xlfn.XLOOKUP(D476,products!$A$1:$A$1001,products!$C$1:$C$1001,0)=0,"",_xlfn.XLOOKUP(D476,products!$A$1:$A$1001,products!$C$1:$C$1001,0))</f>
        <v>M</v>
      </c>
      <c r="K476" s="1">
        <f>IF(_xlfn.XLOOKUP(D476,products!$A$1:$A$1001,products!$D$1:$D$1001,0)=0,"",_xlfn.XLOOKUP(D476,products!$A$1:$A$1001,products!$D$1:$D$1001,0))</f>
        <v>2.5</v>
      </c>
      <c r="L476">
        <f>IF(_xlfn.XLOOKUP(D476,products!$A$1:$A$1001,products!$E$1:$E$1001,0)=0,"",_xlfn.XLOOKUP(D476,products!$A$1:$A$1001,products!$E$1:$E$1001,0))</f>
        <v>31.624999999999996</v>
      </c>
      <c r="M476">
        <f t="shared" si="21"/>
        <v>31.624999999999996</v>
      </c>
      <c r="N476" t="str">
        <f t="shared" si="22"/>
        <v>Excelsa</v>
      </c>
      <c r="O476" t="str">
        <f t="shared" si="23"/>
        <v>Medium</v>
      </c>
      <c r="P476" t="str">
        <f>IF(_xlfn.XLOOKUP(C476,customers!$A$1:$A$1001,customers!$I$1:$I$1001,0)=0,"",_xlfn.XLOOKUP(C476,customers!$A$1:$A$1001,customers!$I$1:$I$1001,0))</f>
        <v>Yes</v>
      </c>
    </row>
    <row r="477" spans="1:16" x14ac:dyDescent="0.2">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IF(_xlfn.XLOOKUP(C477,customers!$A$1:$A$1001,customers!$G$1:$G$1001,0)=0,"",_xlfn.XLOOKUP(C477,customers!$A$1:$A$1001,customers!$G$1:$G$1001,0))</f>
        <v>United States</v>
      </c>
      <c r="I477" t="str">
        <f>IF(_xlfn.XLOOKUP(D477,products!$A$1:$A$1001,products!$B$1:$B$1001,0)=0,"",_xlfn.XLOOKUP(D477,products!$A$1:$A$1001,products!$B$1:$B$1001,0))</f>
        <v>Lib</v>
      </c>
      <c r="J477" t="str">
        <f>IF(_xlfn.XLOOKUP(D477,products!$A$1:$A$1001,products!$C$1:$C$1001,0)=0,"",_xlfn.XLOOKUP(D477,products!$A$1:$A$1001,products!$C$1:$C$1001,0))</f>
        <v>M</v>
      </c>
      <c r="K477" s="1">
        <f>IF(_xlfn.XLOOKUP(D477,products!$A$1:$A$1001,products!$D$1:$D$1001,0)=0,"",_xlfn.XLOOKUP(D477,products!$A$1:$A$1001,products!$D$1:$D$1001,0))</f>
        <v>0.2</v>
      </c>
      <c r="L477">
        <f>IF(_xlfn.XLOOKUP(D477,products!$A$1:$A$1001,products!$E$1:$E$1001,0)=0,"",_xlfn.XLOOKUP(D477,products!$A$1:$A$1001,products!$E$1:$E$1001,0))</f>
        <v>4.3650000000000002</v>
      </c>
      <c r="M477">
        <f t="shared" si="21"/>
        <v>8.73</v>
      </c>
      <c r="N477" t="str">
        <f t="shared" si="22"/>
        <v>Liberica</v>
      </c>
      <c r="O477" t="str">
        <f t="shared" si="23"/>
        <v>Medium</v>
      </c>
      <c r="P477" t="str">
        <f>IF(_xlfn.XLOOKUP(C477,customers!$A$1:$A$1001,customers!$I$1:$I$1001,0)=0,"",_xlfn.XLOOKUP(C477,customers!$A$1:$A$1001,customers!$I$1:$I$1001,0))</f>
        <v>No</v>
      </c>
    </row>
    <row r="478" spans="1:16" x14ac:dyDescent="0.2">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IF(_xlfn.XLOOKUP(C478,customers!$A$1:$A$1001,customers!$G$1:$G$1001,0)=0,"",_xlfn.XLOOKUP(C478,customers!$A$1:$A$1001,customers!$G$1:$G$1001,0))</f>
        <v>United States</v>
      </c>
      <c r="I478" t="str">
        <f>IF(_xlfn.XLOOKUP(D478,products!$A$1:$A$1001,products!$B$1:$B$1001,0)=0,"",_xlfn.XLOOKUP(D478,products!$A$1:$A$1001,products!$B$1:$B$1001,0))</f>
        <v>Exc</v>
      </c>
      <c r="J478" t="str">
        <f>IF(_xlfn.XLOOKUP(D478,products!$A$1:$A$1001,products!$C$1:$C$1001,0)=0,"",_xlfn.XLOOKUP(D478,products!$A$1:$A$1001,products!$C$1:$C$1001,0))</f>
        <v>L</v>
      </c>
      <c r="K478" s="1">
        <f>IF(_xlfn.XLOOKUP(D478,products!$A$1:$A$1001,products!$D$1:$D$1001,0)=0,"",_xlfn.XLOOKUP(D478,products!$A$1:$A$1001,products!$D$1:$D$1001,0))</f>
        <v>0.2</v>
      </c>
      <c r="L478">
        <f>IF(_xlfn.XLOOKUP(D478,products!$A$1:$A$1001,products!$E$1:$E$1001,0)=0,"",_xlfn.XLOOKUP(D478,products!$A$1:$A$1001,products!$E$1:$E$1001,0))</f>
        <v>4.4550000000000001</v>
      </c>
      <c r="M478">
        <f t="shared" si="21"/>
        <v>26.73</v>
      </c>
      <c r="N478" t="str">
        <f t="shared" si="22"/>
        <v>Excelsa</v>
      </c>
      <c r="O478" t="str">
        <f t="shared" si="23"/>
        <v>Light</v>
      </c>
      <c r="P478" t="str">
        <f>IF(_xlfn.XLOOKUP(C478,customers!$A$1:$A$1001,customers!$I$1:$I$1001,0)=0,"",_xlfn.XLOOKUP(C478,customers!$A$1:$A$1001,customers!$I$1:$I$1001,0))</f>
        <v>Yes</v>
      </c>
    </row>
    <row r="479" spans="1:16" x14ac:dyDescent="0.2">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IF(_xlfn.XLOOKUP(C479,customers!$A$1:$A$1001,customers!$G$1:$G$1001,0)=0,"",_xlfn.XLOOKUP(C479,customers!$A$1:$A$1001,customers!$G$1:$G$1001,0))</f>
        <v>United States</v>
      </c>
      <c r="I479" t="str">
        <f>IF(_xlfn.XLOOKUP(D479,products!$A$1:$A$1001,products!$B$1:$B$1001,0)=0,"",_xlfn.XLOOKUP(D479,products!$A$1:$A$1001,products!$B$1:$B$1001,0))</f>
        <v>Lib</v>
      </c>
      <c r="J479" t="str">
        <f>IF(_xlfn.XLOOKUP(D479,products!$A$1:$A$1001,products!$C$1:$C$1001,0)=0,"",_xlfn.XLOOKUP(D479,products!$A$1:$A$1001,products!$C$1:$C$1001,0))</f>
        <v>M</v>
      </c>
      <c r="K479" s="1">
        <f>IF(_xlfn.XLOOKUP(D479,products!$A$1:$A$1001,products!$D$1:$D$1001,0)=0,"",_xlfn.XLOOKUP(D479,products!$A$1:$A$1001,products!$D$1:$D$1001,0))</f>
        <v>0.2</v>
      </c>
      <c r="L479">
        <f>IF(_xlfn.XLOOKUP(D479,products!$A$1:$A$1001,products!$E$1:$E$1001,0)=0,"",_xlfn.XLOOKUP(D479,products!$A$1:$A$1001,products!$E$1:$E$1001,0))</f>
        <v>4.3650000000000002</v>
      </c>
      <c r="M479">
        <f t="shared" si="21"/>
        <v>26.19</v>
      </c>
      <c r="N479" t="str">
        <f t="shared" si="22"/>
        <v>Liberica</v>
      </c>
      <c r="O479" t="str">
        <f t="shared" si="23"/>
        <v>Medium</v>
      </c>
      <c r="P479" t="str">
        <f>IF(_xlfn.XLOOKUP(C479,customers!$A$1:$A$1001,customers!$I$1:$I$1001,0)=0,"",_xlfn.XLOOKUP(C479,customers!$A$1:$A$1001,customers!$I$1:$I$1001,0))</f>
        <v>No</v>
      </c>
    </row>
    <row r="480" spans="1:16" x14ac:dyDescent="0.2">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IF(_xlfn.XLOOKUP(C480,customers!$A$1:$A$1001,customers!$G$1:$G$1001,0)=0,"",_xlfn.XLOOKUP(C480,customers!$A$1:$A$1001,customers!$G$1:$G$1001,0))</f>
        <v>United States</v>
      </c>
      <c r="I480" t="str">
        <f>IF(_xlfn.XLOOKUP(D480,products!$A$1:$A$1001,products!$B$1:$B$1001,0)=0,"",_xlfn.XLOOKUP(D480,products!$A$1:$A$1001,products!$B$1:$B$1001,0))</f>
        <v>Rob</v>
      </c>
      <c r="J480" t="str">
        <f>IF(_xlfn.XLOOKUP(D480,products!$A$1:$A$1001,products!$C$1:$C$1001,0)=0,"",_xlfn.XLOOKUP(D480,products!$A$1:$A$1001,products!$C$1:$C$1001,0))</f>
        <v>D</v>
      </c>
      <c r="K480" s="1">
        <f>IF(_xlfn.XLOOKUP(D480,products!$A$1:$A$1001,products!$D$1:$D$1001,0)=0,"",_xlfn.XLOOKUP(D480,products!$A$1:$A$1001,products!$D$1:$D$1001,0))</f>
        <v>1</v>
      </c>
      <c r="L480">
        <f>IF(_xlfn.XLOOKUP(D480,products!$A$1:$A$1001,products!$E$1:$E$1001,0)=0,"",_xlfn.XLOOKUP(D480,products!$A$1:$A$1001,products!$E$1:$E$1001,0))</f>
        <v>8.9499999999999993</v>
      </c>
      <c r="M480">
        <f t="shared" si="21"/>
        <v>53.699999999999996</v>
      </c>
      <c r="N480" t="str">
        <f t="shared" si="22"/>
        <v>Robusta</v>
      </c>
      <c r="O480" t="str">
        <f t="shared" si="23"/>
        <v>Dark</v>
      </c>
      <c r="P480" t="str">
        <f>IF(_xlfn.XLOOKUP(C480,customers!$A$1:$A$1001,customers!$I$1:$I$1001,0)=0,"",_xlfn.XLOOKUP(C480,customers!$A$1:$A$1001,customers!$I$1:$I$1001,0))</f>
        <v>Yes</v>
      </c>
    </row>
    <row r="481" spans="1:16" x14ac:dyDescent="0.2">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IF(_xlfn.XLOOKUP(C481,customers!$A$1:$A$1001,customers!$G$1:$G$1001,0)=0,"",_xlfn.XLOOKUP(C481,customers!$A$1:$A$1001,customers!$G$1:$G$1001,0))</f>
        <v>United States</v>
      </c>
      <c r="I481" t="str">
        <f>IF(_xlfn.XLOOKUP(D481,products!$A$1:$A$1001,products!$B$1:$B$1001,0)=0,"",_xlfn.XLOOKUP(D481,products!$A$1:$A$1001,products!$B$1:$B$1001,0))</f>
        <v>Exc</v>
      </c>
      <c r="J481" t="str">
        <f>IF(_xlfn.XLOOKUP(D481,products!$A$1:$A$1001,products!$C$1:$C$1001,0)=0,"",_xlfn.XLOOKUP(D481,products!$A$1:$A$1001,products!$C$1:$C$1001,0))</f>
        <v>M</v>
      </c>
      <c r="K481" s="1">
        <f>IF(_xlfn.XLOOKUP(D481,products!$A$1:$A$1001,products!$D$1:$D$1001,0)=0,"",_xlfn.XLOOKUP(D481,products!$A$1:$A$1001,products!$D$1:$D$1001,0))</f>
        <v>2.5</v>
      </c>
      <c r="L481">
        <f>IF(_xlfn.XLOOKUP(D481,products!$A$1:$A$1001,products!$E$1:$E$1001,0)=0,"",_xlfn.XLOOKUP(D481,products!$A$1:$A$1001,products!$E$1:$E$1001,0))</f>
        <v>31.624999999999996</v>
      </c>
      <c r="M481">
        <f t="shared" si="21"/>
        <v>126.49999999999999</v>
      </c>
      <c r="N481" t="str">
        <f t="shared" si="22"/>
        <v>Excelsa</v>
      </c>
      <c r="O481" t="str">
        <f t="shared" si="23"/>
        <v>Medium</v>
      </c>
      <c r="P481" t="str">
        <f>IF(_xlfn.XLOOKUP(C481,customers!$A$1:$A$1001,customers!$I$1:$I$1001,0)=0,"",_xlfn.XLOOKUP(C481,customers!$A$1:$A$1001,customers!$I$1:$I$1001,0))</f>
        <v>Yes</v>
      </c>
    </row>
    <row r="482" spans="1:16" x14ac:dyDescent="0.2">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IF(_xlfn.XLOOKUP(C482,customers!$A$1:$A$1001,customers!$G$1:$G$1001,0)=0,"",_xlfn.XLOOKUP(C482,customers!$A$1:$A$1001,customers!$G$1:$G$1001,0))</f>
        <v>United States</v>
      </c>
      <c r="I482" t="str">
        <f>IF(_xlfn.XLOOKUP(D482,products!$A$1:$A$1001,products!$B$1:$B$1001,0)=0,"",_xlfn.XLOOKUP(D482,products!$A$1:$A$1001,products!$B$1:$B$1001,0))</f>
        <v>Exc</v>
      </c>
      <c r="J482" t="str">
        <f>IF(_xlfn.XLOOKUP(D482,products!$A$1:$A$1001,products!$C$1:$C$1001,0)=0,"",_xlfn.XLOOKUP(D482,products!$A$1:$A$1001,products!$C$1:$C$1001,0))</f>
        <v>M</v>
      </c>
      <c r="K482" s="1">
        <f>IF(_xlfn.XLOOKUP(D482,products!$A$1:$A$1001,products!$D$1:$D$1001,0)=0,"",_xlfn.XLOOKUP(D482,products!$A$1:$A$1001,products!$D$1:$D$1001,0))</f>
        <v>0.2</v>
      </c>
      <c r="L482">
        <f>IF(_xlfn.XLOOKUP(D482,products!$A$1:$A$1001,products!$E$1:$E$1001,0)=0,"",_xlfn.XLOOKUP(D482,products!$A$1:$A$1001,products!$E$1:$E$1001,0))</f>
        <v>4.125</v>
      </c>
      <c r="M482">
        <f t="shared" si="21"/>
        <v>4.125</v>
      </c>
      <c r="N482" t="str">
        <f t="shared" si="22"/>
        <v>Excelsa</v>
      </c>
      <c r="O482" t="str">
        <f t="shared" si="23"/>
        <v>Medium</v>
      </c>
      <c r="P482" t="str">
        <f>IF(_xlfn.XLOOKUP(C482,customers!$A$1:$A$1001,customers!$I$1:$I$1001,0)=0,"",_xlfn.XLOOKUP(C482,customers!$A$1:$A$1001,customers!$I$1:$I$1001,0))</f>
        <v>Yes</v>
      </c>
    </row>
    <row r="483" spans="1:16" x14ac:dyDescent="0.2">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IF(_xlfn.XLOOKUP(C483,customers!$A$1:$A$1001,customers!$G$1:$G$1001,0)=0,"",_xlfn.XLOOKUP(C483,customers!$A$1:$A$1001,customers!$G$1:$G$1001,0))</f>
        <v>United Kingdom</v>
      </c>
      <c r="I483" t="str">
        <f>IF(_xlfn.XLOOKUP(D483,products!$A$1:$A$1001,products!$B$1:$B$1001,0)=0,"",_xlfn.XLOOKUP(D483,products!$A$1:$A$1001,products!$B$1:$B$1001,0))</f>
        <v>Rob</v>
      </c>
      <c r="J483" t="str">
        <f>IF(_xlfn.XLOOKUP(D483,products!$A$1:$A$1001,products!$C$1:$C$1001,0)=0,"",_xlfn.XLOOKUP(D483,products!$A$1:$A$1001,products!$C$1:$C$1001,0))</f>
        <v>L</v>
      </c>
      <c r="K483" s="1">
        <f>IF(_xlfn.XLOOKUP(D483,products!$A$1:$A$1001,products!$D$1:$D$1001,0)=0,"",_xlfn.XLOOKUP(D483,products!$A$1:$A$1001,products!$D$1:$D$1001,0))</f>
        <v>1</v>
      </c>
      <c r="L483">
        <f>IF(_xlfn.XLOOKUP(D483,products!$A$1:$A$1001,products!$E$1:$E$1001,0)=0,"",_xlfn.XLOOKUP(D483,products!$A$1:$A$1001,products!$E$1:$E$1001,0))</f>
        <v>11.95</v>
      </c>
      <c r="M483">
        <f t="shared" si="21"/>
        <v>23.9</v>
      </c>
      <c r="N483" t="str">
        <f t="shared" si="22"/>
        <v>Robusta</v>
      </c>
      <c r="O483" t="str">
        <f t="shared" si="23"/>
        <v>Light</v>
      </c>
      <c r="P483" t="str">
        <f>IF(_xlfn.XLOOKUP(C483,customers!$A$1:$A$1001,customers!$I$1:$I$1001,0)=0,"",_xlfn.XLOOKUP(C483,customers!$A$1:$A$1001,customers!$I$1:$I$1001,0))</f>
        <v>No</v>
      </c>
    </row>
    <row r="484" spans="1:16" x14ac:dyDescent="0.2">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IF(_xlfn.XLOOKUP(C484,customers!$A$1:$A$1001,customers!$G$1:$G$1001,0)=0,"",_xlfn.XLOOKUP(C484,customers!$A$1:$A$1001,customers!$G$1:$G$1001,0))</f>
        <v>United States</v>
      </c>
      <c r="I484" t="str">
        <f>IF(_xlfn.XLOOKUP(D484,products!$A$1:$A$1001,products!$B$1:$B$1001,0)=0,"",_xlfn.XLOOKUP(D484,products!$A$1:$A$1001,products!$B$1:$B$1001,0))</f>
        <v>Exc</v>
      </c>
      <c r="J484" t="str">
        <f>IF(_xlfn.XLOOKUP(D484,products!$A$1:$A$1001,products!$C$1:$C$1001,0)=0,"",_xlfn.XLOOKUP(D484,products!$A$1:$A$1001,products!$C$1:$C$1001,0))</f>
        <v>D</v>
      </c>
      <c r="K484" s="1">
        <f>IF(_xlfn.XLOOKUP(D484,products!$A$1:$A$1001,products!$D$1:$D$1001,0)=0,"",_xlfn.XLOOKUP(D484,products!$A$1:$A$1001,products!$D$1:$D$1001,0))</f>
        <v>2.5</v>
      </c>
      <c r="L484">
        <f>IF(_xlfn.XLOOKUP(D484,products!$A$1:$A$1001,products!$E$1:$E$1001,0)=0,"",_xlfn.XLOOKUP(D484,products!$A$1:$A$1001,products!$E$1:$E$1001,0))</f>
        <v>27.945</v>
      </c>
      <c r="M484">
        <f t="shared" si="21"/>
        <v>139.72499999999999</v>
      </c>
      <c r="N484" t="str">
        <f t="shared" si="22"/>
        <v>Excelsa</v>
      </c>
      <c r="O484" t="str">
        <f t="shared" si="23"/>
        <v>Dark</v>
      </c>
      <c r="P484" t="str">
        <f>IF(_xlfn.XLOOKUP(C484,customers!$A$1:$A$1001,customers!$I$1:$I$1001,0)=0,"",_xlfn.XLOOKUP(C484,customers!$A$1:$A$1001,customers!$I$1:$I$1001,0))</f>
        <v>Yes</v>
      </c>
    </row>
    <row r="485" spans="1:16" x14ac:dyDescent="0.2">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IF(_xlfn.XLOOKUP(C485,customers!$A$1:$A$1001,customers!$G$1:$G$1001,0)=0,"",_xlfn.XLOOKUP(C485,customers!$A$1:$A$1001,customers!$G$1:$G$1001,0))</f>
        <v>United States</v>
      </c>
      <c r="I485" t="str">
        <f>IF(_xlfn.XLOOKUP(D485,products!$A$1:$A$1001,products!$B$1:$B$1001,0)=0,"",_xlfn.XLOOKUP(D485,products!$A$1:$A$1001,products!$B$1:$B$1001,0))</f>
        <v>Lib</v>
      </c>
      <c r="J485" t="str">
        <f>IF(_xlfn.XLOOKUP(D485,products!$A$1:$A$1001,products!$C$1:$C$1001,0)=0,"",_xlfn.XLOOKUP(D485,products!$A$1:$A$1001,products!$C$1:$C$1001,0))</f>
        <v>D</v>
      </c>
      <c r="K485" s="1">
        <f>IF(_xlfn.XLOOKUP(D485,products!$A$1:$A$1001,products!$D$1:$D$1001,0)=0,"",_xlfn.XLOOKUP(D485,products!$A$1:$A$1001,products!$D$1:$D$1001,0))</f>
        <v>2.5</v>
      </c>
      <c r="L485">
        <f>IF(_xlfn.XLOOKUP(D485,products!$A$1:$A$1001,products!$E$1:$E$1001,0)=0,"",_xlfn.XLOOKUP(D485,products!$A$1:$A$1001,products!$E$1:$E$1001,0))</f>
        <v>29.784999999999997</v>
      </c>
      <c r="M485">
        <f t="shared" si="21"/>
        <v>59.569999999999993</v>
      </c>
      <c r="N485" t="str">
        <f t="shared" si="22"/>
        <v>Liberica</v>
      </c>
      <c r="O485" t="str">
        <f t="shared" si="23"/>
        <v>Dark</v>
      </c>
      <c r="P485" t="str">
        <f>IF(_xlfn.XLOOKUP(C485,customers!$A$1:$A$1001,customers!$I$1:$I$1001,0)=0,"",_xlfn.XLOOKUP(C485,customers!$A$1:$A$1001,customers!$I$1:$I$1001,0))</f>
        <v>Yes</v>
      </c>
    </row>
    <row r="486" spans="1:16" x14ac:dyDescent="0.2">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IF(_xlfn.XLOOKUP(C486,customers!$A$1:$A$1001,customers!$G$1:$G$1001,0)=0,"",_xlfn.XLOOKUP(C486,customers!$A$1:$A$1001,customers!$G$1:$G$1001,0))</f>
        <v>United States</v>
      </c>
      <c r="I486" t="str">
        <f>IF(_xlfn.XLOOKUP(D486,products!$A$1:$A$1001,products!$B$1:$B$1001,0)=0,"",_xlfn.XLOOKUP(D486,products!$A$1:$A$1001,products!$B$1:$B$1001,0))</f>
        <v>Lib</v>
      </c>
      <c r="J486" t="str">
        <f>IF(_xlfn.XLOOKUP(D486,products!$A$1:$A$1001,products!$C$1:$C$1001,0)=0,"",_xlfn.XLOOKUP(D486,products!$A$1:$A$1001,products!$C$1:$C$1001,0))</f>
        <v>L</v>
      </c>
      <c r="K486" s="1">
        <f>IF(_xlfn.XLOOKUP(D486,products!$A$1:$A$1001,products!$D$1:$D$1001,0)=0,"",_xlfn.XLOOKUP(D486,products!$A$1:$A$1001,products!$D$1:$D$1001,0))</f>
        <v>0.5</v>
      </c>
      <c r="L486">
        <f>IF(_xlfn.XLOOKUP(D486,products!$A$1:$A$1001,products!$E$1:$E$1001,0)=0,"",_xlfn.XLOOKUP(D486,products!$A$1:$A$1001,products!$E$1:$E$1001,0))</f>
        <v>9.51</v>
      </c>
      <c r="M486">
        <f t="shared" si="21"/>
        <v>57.06</v>
      </c>
      <c r="N486" t="str">
        <f t="shared" si="22"/>
        <v>Liberica</v>
      </c>
      <c r="O486" t="str">
        <f t="shared" si="23"/>
        <v>Light</v>
      </c>
      <c r="P486" t="str">
        <f>IF(_xlfn.XLOOKUP(C486,customers!$A$1:$A$1001,customers!$I$1:$I$1001,0)=0,"",_xlfn.XLOOKUP(C486,customers!$A$1:$A$1001,customers!$I$1:$I$1001,0))</f>
        <v>No</v>
      </c>
    </row>
    <row r="487" spans="1:16" x14ac:dyDescent="0.2">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IF(_xlfn.XLOOKUP(C487,customers!$A$1:$A$1001,customers!$G$1:$G$1001,0)=0,"",_xlfn.XLOOKUP(C487,customers!$A$1:$A$1001,customers!$G$1:$G$1001,0))</f>
        <v>Ireland</v>
      </c>
      <c r="I487" t="str">
        <f>IF(_xlfn.XLOOKUP(D487,products!$A$1:$A$1001,products!$B$1:$B$1001,0)=0,"",_xlfn.XLOOKUP(D487,products!$A$1:$A$1001,products!$B$1:$B$1001,0))</f>
        <v>Rob</v>
      </c>
      <c r="J487" t="str">
        <f>IF(_xlfn.XLOOKUP(D487,products!$A$1:$A$1001,products!$C$1:$C$1001,0)=0,"",_xlfn.XLOOKUP(D487,products!$A$1:$A$1001,products!$C$1:$C$1001,0))</f>
        <v>L</v>
      </c>
      <c r="K487" s="1">
        <f>IF(_xlfn.XLOOKUP(D487,products!$A$1:$A$1001,products!$D$1:$D$1001,0)=0,"",_xlfn.XLOOKUP(D487,products!$A$1:$A$1001,products!$D$1:$D$1001,0))</f>
        <v>0.2</v>
      </c>
      <c r="L487">
        <f>IF(_xlfn.XLOOKUP(D487,products!$A$1:$A$1001,products!$E$1:$E$1001,0)=0,"",_xlfn.XLOOKUP(D487,products!$A$1:$A$1001,products!$E$1:$E$1001,0))</f>
        <v>3.5849999999999995</v>
      </c>
      <c r="M487">
        <f t="shared" si="21"/>
        <v>21.509999999999998</v>
      </c>
      <c r="N487" t="str">
        <f t="shared" si="22"/>
        <v>Robusta</v>
      </c>
      <c r="O487" t="str">
        <f t="shared" si="23"/>
        <v>Light</v>
      </c>
      <c r="P487" t="str">
        <f>IF(_xlfn.XLOOKUP(C487,customers!$A$1:$A$1001,customers!$I$1:$I$1001,0)=0,"",_xlfn.XLOOKUP(C487,customers!$A$1:$A$1001,customers!$I$1:$I$1001,0))</f>
        <v>Yes</v>
      </c>
    </row>
    <row r="488" spans="1:16" x14ac:dyDescent="0.2">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IF(_xlfn.XLOOKUP(C488,customers!$A$1:$A$1001,customers!$G$1:$G$1001,0)=0,"",_xlfn.XLOOKUP(C488,customers!$A$1:$A$1001,customers!$G$1:$G$1001,0))</f>
        <v>Ireland</v>
      </c>
      <c r="I488" t="str">
        <f>IF(_xlfn.XLOOKUP(D488,products!$A$1:$A$1001,products!$B$1:$B$1001,0)=0,"",_xlfn.XLOOKUP(D488,products!$A$1:$A$1001,products!$B$1:$B$1001,0))</f>
        <v>Lib</v>
      </c>
      <c r="J488" t="str">
        <f>IF(_xlfn.XLOOKUP(D488,products!$A$1:$A$1001,products!$C$1:$C$1001,0)=0,"",_xlfn.XLOOKUP(D488,products!$A$1:$A$1001,products!$C$1:$C$1001,0))</f>
        <v>M</v>
      </c>
      <c r="K488" s="1">
        <f>IF(_xlfn.XLOOKUP(D488,products!$A$1:$A$1001,products!$D$1:$D$1001,0)=0,"",_xlfn.XLOOKUP(D488,products!$A$1:$A$1001,products!$D$1:$D$1001,0))</f>
        <v>0.5</v>
      </c>
      <c r="L488">
        <f>IF(_xlfn.XLOOKUP(D488,products!$A$1:$A$1001,products!$E$1:$E$1001,0)=0,"",_xlfn.XLOOKUP(D488,products!$A$1:$A$1001,products!$E$1:$E$1001,0))</f>
        <v>8.73</v>
      </c>
      <c r="M488">
        <f t="shared" si="21"/>
        <v>52.38</v>
      </c>
      <c r="N488" t="str">
        <f t="shared" si="22"/>
        <v>Liberica</v>
      </c>
      <c r="O488" t="str">
        <f t="shared" si="23"/>
        <v>Medium</v>
      </c>
      <c r="P488" t="str">
        <f>IF(_xlfn.XLOOKUP(C488,customers!$A$1:$A$1001,customers!$I$1:$I$1001,0)=0,"",_xlfn.XLOOKUP(C488,customers!$A$1:$A$1001,customers!$I$1:$I$1001,0))</f>
        <v>Yes</v>
      </c>
    </row>
    <row r="489" spans="1:16" x14ac:dyDescent="0.2">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IF(_xlfn.XLOOKUP(C489,customers!$A$1:$A$1001,customers!$G$1:$G$1001,0)=0,"",_xlfn.XLOOKUP(C489,customers!$A$1:$A$1001,customers!$G$1:$G$1001,0))</f>
        <v>Ireland</v>
      </c>
      <c r="I489" t="str">
        <f>IF(_xlfn.XLOOKUP(D489,products!$A$1:$A$1001,products!$B$1:$B$1001,0)=0,"",_xlfn.XLOOKUP(D489,products!$A$1:$A$1001,products!$B$1:$B$1001,0))</f>
        <v>Exc</v>
      </c>
      <c r="J489" t="str">
        <f>IF(_xlfn.XLOOKUP(D489,products!$A$1:$A$1001,products!$C$1:$C$1001,0)=0,"",_xlfn.XLOOKUP(D489,products!$A$1:$A$1001,products!$C$1:$C$1001,0))</f>
        <v>D</v>
      </c>
      <c r="K489" s="1">
        <f>IF(_xlfn.XLOOKUP(D489,products!$A$1:$A$1001,products!$D$1:$D$1001,0)=0,"",_xlfn.XLOOKUP(D489,products!$A$1:$A$1001,products!$D$1:$D$1001,0))</f>
        <v>1</v>
      </c>
      <c r="L489">
        <f>IF(_xlfn.XLOOKUP(D489,products!$A$1:$A$1001,products!$E$1:$E$1001,0)=0,"",_xlfn.XLOOKUP(D489,products!$A$1:$A$1001,products!$E$1:$E$1001,0))</f>
        <v>12.15</v>
      </c>
      <c r="M489">
        <f t="shared" si="21"/>
        <v>72.900000000000006</v>
      </c>
      <c r="N489" t="str">
        <f t="shared" si="22"/>
        <v>Excelsa</v>
      </c>
      <c r="O489" t="str">
        <f t="shared" si="23"/>
        <v>Dark</v>
      </c>
      <c r="P489" t="str">
        <f>IF(_xlfn.XLOOKUP(C489,customers!$A$1:$A$1001,customers!$I$1:$I$1001,0)=0,"",_xlfn.XLOOKUP(C489,customers!$A$1:$A$1001,customers!$I$1:$I$1001,0))</f>
        <v>No</v>
      </c>
    </row>
    <row r="490" spans="1:16" x14ac:dyDescent="0.2">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IF(_xlfn.XLOOKUP(C490,customers!$A$1:$A$1001,customers!$G$1:$G$1001,0)=0,"",_xlfn.XLOOKUP(C490,customers!$A$1:$A$1001,customers!$G$1:$G$1001,0))</f>
        <v>Ireland</v>
      </c>
      <c r="I490" t="str">
        <f>IF(_xlfn.XLOOKUP(D490,products!$A$1:$A$1001,products!$B$1:$B$1001,0)=0,"",_xlfn.XLOOKUP(D490,products!$A$1:$A$1001,products!$B$1:$B$1001,0))</f>
        <v>Rob</v>
      </c>
      <c r="J490" t="str">
        <f>IF(_xlfn.XLOOKUP(D490,products!$A$1:$A$1001,products!$C$1:$C$1001,0)=0,"",_xlfn.XLOOKUP(D490,products!$A$1:$A$1001,products!$C$1:$C$1001,0))</f>
        <v>M</v>
      </c>
      <c r="K490" s="1">
        <f>IF(_xlfn.XLOOKUP(D490,products!$A$1:$A$1001,products!$D$1:$D$1001,0)=0,"",_xlfn.XLOOKUP(D490,products!$A$1:$A$1001,products!$D$1:$D$1001,0))</f>
        <v>0.2</v>
      </c>
      <c r="L490">
        <f>IF(_xlfn.XLOOKUP(D490,products!$A$1:$A$1001,products!$E$1:$E$1001,0)=0,"",_xlfn.XLOOKUP(D490,products!$A$1:$A$1001,products!$E$1:$E$1001,0))</f>
        <v>2.9849999999999999</v>
      </c>
      <c r="M490">
        <f t="shared" si="21"/>
        <v>14.924999999999999</v>
      </c>
      <c r="N490" t="str">
        <f t="shared" si="22"/>
        <v>Robusta</v>
      </c>
      <c r="O490" t="str">
        <f t="shared" si="23"/>
        <v>Medium</v>
      </c>
      <c r="P490" t="str">
        <f>IF(_xlfn.XLOOKUP(C490,customers!$A$1:$A$1001,customers!$I$1:$I$1001,0)=0,"",_xlfn.XLOOKUP(C490,customers!$A$1:$A$1001,customers!$I$1:$I$1001,0))</f>
        <v>Yes</v>
      </c>
    </row>
    <row r="491" spans="1:16" x14ac:dyDescent="0.2">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IF(_xlfn.XLOOKUP(C491,customers!$A$1:$A$1001,customers!$G$1:$G$1001,0)=0,"",_xlfn.XLOOKUP(C491,customers!$A$1:$A$1001,customers!$G$1:$G$1001,0))</f>
        <v>United States</v>
      </c>
      <c r="I491" t="str">
        <f>IF(_xlfn.XLOOKUP(D491,products!$A$1:$A$1001,products!$B$1:$B$1001,0)=0,"",_xlfn.XLOOKUP(D491,products!$A$1:$A$1001,products!$B$1:$B$1001,0))</f>
        <v>Lib</v>
      </c>
      <c r="J491" t="str">
        <f>IF(_xlfn.XLOOKUP(D491,products!$A$1:$A$1001,products!$C$1:$C$1001,0)=0,"",_xlfn.XLOOKUP(D491,products!$A$1:$A$1001,products!$C$1:$C$1001,0))</f>
        <v>L</v>
      </c>
      <c r="K491" s="1">
        <f>IF(_xlfn.XLOOKUP(D491,products!$A$1:$A$1001,products!$D$1:$D$1001,0)=0,"",_xlfn.XLOOKUP(D491,products!$A$1:$A$1001,products!$D$1:$D$1001,0))</f>
        <v>1</v>
      </c>
      <c r="L491">
        <f>IF(_xlfn.XLOOKUP(D491,products!$A$1:$A$1001,products!$E$1:$E$1001,0)=0,"",_xlfn.XLOOKUP(D491,products!$A$1:$A$1001,products!$E$1:$E$1001,0))</f>
        <v>15.85</v>
      </c>
      <c r="M491">
        <f t="shared" si="21"/>
        <v>95.1</v>
      </c>
      <c r="N491" t="str">
        <f t="shared" si="22"/>
        <v>Liberica</v>
      </c>
      <c r="O491" t="str">
        <f t="shared" si="23"/>
        <v>Light</v>
      </c>
      <c r="P491" t="str">
        <f>IF(_xlfn.XLOOKUP(C491,customers!$A$1:$A$1001,customers!$I$1:$I$1001,0)=0,"",_xlfn.XLOOKUP(C491,customers!$A$1:$A$1001,customers!$I$1:$I$1001,0))</f>
        <v>No</v>
      </c>
    </row>
    <row r="492" spans="1:16" x14ac:dyDescent="0.2">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IF(_xlfn.XLOOKUP(C492,customers!$A$1:$A$1001,customers!$G$1:$G$1001,0)=0,"",_xlfn.XLOOKUP(C492,customers!$A$1:$A$1001,customers!$G$1:$G$1001,0))</f>
        <v>United States</v>
      </c>
      <c r="I492" t="str">
        <f>IF(_xlfn.XLOOKUP(D492,products!$A$1:$A$1001,products!$B$1:$B$1001,0)=0,"",_xlfn.XLOOKUP(D492,products!$A$1:$A$1001,products!$B$1:$B$1001,0))</f>
        <v>Lib</v>
      </c>
      <c r="J492" t="str">
        <f>IF(_xlfn.XLOOKUP(D492,products!$A$1:$A$1001,products!$C$1:$C$1001,0)=0,"",_xlfn.XLOOKUP(D492,products!$A$1:$A$1001,products!$C$1:$C$1001,0))</f>
        <v>D</v>
      </c>
      <c r="K492" s="1">
        <f>IF(_xlfn.XLOOKUP(D492,products!$A$1:$A$1001,products!$D$1:$D$1001,0)=0,"",_xlfn.XLOOKUP(D492,products!$A$1:$A$1001,products!$D$1:$D$1001,0))</f>
        <v>0.5</v>
      </c>
      <c r="L492">
        <f>IF(_xlfn.XLOOKUP(D492,products!$A$1:$A$1001,products!$E$1:$E$1001,0)=0,"",_xlfn.XLOOKUP(D492,products!$A$1:$A$1001,products!$E$1:$E$1001,0))</f>
        <v>7.77</v>
      </c>
      <c r="M492">
        <f t="shared" si="21"/>
        <v>15.54</v>
      </c>
      <c r="N492" t="str">
        <f t="shared" si="22"/>
        <v>Liberica</v>
      </c>
      <c r="O492" t="str">
        <f t="shared" si="23"/>
        <v>Dark</v>
      </c>
      <c r="P492" t="str">
        <f>IF(_xlfn.XLOOKUP(C492,customers!$A$1:$A$1001,customers!$I$1:$I$1001,0)=0,"",_xlfn.XLOOKUP(C492,customers!$A$1:$A$1001,customers!$I$1:$I$1001,0))</f>
        <v>No</v>
      </c>
    </row>
    <row r="493" spans="1:16" x14ac:dyDescent="0.2">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IF(_xlfn.XLOOKUP(C493,customers!$A$1:$A$1001,customers!$G$1:$G$1001,0)=0,"",_xlfn.XLOOKUP(C493,customers!$A$1:$A$1001,customers!$G$1:$G$1001,0))</f>
        <v>United States</v>
      </c>
      <c r="I493" t="str">
        <f>IF(_xlfn.XLOOKUP(D493,products!$A$1:$A$1001,products!$B$1:$B$1001,0)=0,"",_xlfn.XLOOKUP(D493,products!$A$1:$A$1001,products!$B$1:$B$1001,0))</f>
        <v>Lib</v>
      </c>
      <c r="J493" t="str">
        <f>IF(_xlfn.XLOOKUP(D493,products!$A$1:$A$1001,products!$C$1:$C$1001,0)=0,"",_xlfn.XLOOKUP(D493,products!$A$1:$A$1001,products!$C$1:$C$1001,0))</f>
        <v>D</v>
      </c>
      <c r="K493" s="1">
        <f>IF(_xlfn.XLOOKUP(D493,products!$A$1:$A$1001,products!$D$1:$D$1001,0)=0,"",_xlfn.XLOOKUP(D493,products!$A$1:$A$1001,products!$D$1:$D$1001,0))</f>
        <v>0.2</v>
      </c>
      <c r="L493">
        <f>IF(_xlfn.XLOOKUP(D493,products!$A$1:$A$1001,products!$E$1:$E$1001,0)=0,"",_xlfn.XLOOKUP(D493,products!$A$1:$A$1001,products!$E$1:$E$1001,0))</f>
        <v>3.8849999999999998</v>
      </c>
      <c r="M493">
        <f t="shared" si="21"/>
        <v>23.31</v>
      </c>
      <c r="N493" t="str">
        <f t="shared" si="22"/>
        <v>Liberica</v>
      </c>
      <c r="O493" t="str">
        <f t="shared" si="23"/>
        <v>Dark</v>
      </c>
      <c r="P493" t="str">
        <f>IF(_xlfn.XLOOKUP(C493,customers!$A$1:$A$1001,customers!$I$1:$I$1001,0)=0,"",_xlfn.XLOOKUP(C493,customers!$A$1:$A$1001,customers!$I$1:$I$1001,0))</f>
        <v>No</v>
      </c>
    </row>
    <row r="494" spans="1:16" x14ac:dyDescent="0.2">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IF(_xlfn.XLOOKUP(C494,customers!$A$1:$A$1001,customers!$G$1:$G$1001,0)=0,"",_xlfn.XLOOKUP(C494,customers!$A$1:$A$1001,customers!$G$1:$G$1001,0))</f>
        <v>United States</v>
      </c>
      <c r="I494" t="str">
        <f>IF(_xlfn.XLOOKUP(D494,products!$A$1:$A$1001,products!$B$1:$B$1001,0)=0,"",_xlfn.XLOOKUP(D494,products!$A$1:$A$1001,products!$B$1:$B$1001,0))</f>
        <v>Exc</v>
      </c>
      <c r="J494" t="str">
        <f>IF(_xlfn.XLOOKUP(D494,products!$A$1:$A$1001,products!$C$1:$C$1001,0)=0,"",_xlfn.XLOOKUP(D494,products!$A$1:$A$1001,products!$C$1:$C$1001,0))</f>
        <v>M</v>
      </c>
      <c r="K494" s="1">
        <f>IF(_xlfn.XLOOKUP(D494,products!$A$1:$A$1001,products!$D$1:$D$1001,0)=0,"",_xlfn.XLOOKUP(D494,products!$A$1:$A$1001,products!$D$1:$D$1001,0))</f>
        <v>0.2</v>
      </c>
      <c r="L494">
        <f>IF(_xlfn.XLOOKUP(D494,products!$A$1:$A$1001,products!$E$1:$E$1001,0)=0,"",_xlfn.XLOOKUP(D494,products!$A$1:$A$1001,products!$E$1:$E$1001,0))</f>
        <v>4.125</v>
      </c>
      <c r="M494">
        <f t="shared" si="21"/>
        <v>4.125</v>
      </c>
      <c r="N494" t="str">
        <f t="shared" si="22"/>
        <v>Excelsa</v>
      </c>
      <c r="O494" t="str">
        <f t="shared" si="23"/>
        <v>Medium</v>
      </c>
      <c r="P494" t="str">
        <f>IF(_xlfn.XLOOKUP(C494,customers!$A$1:$A$1001,customers!$I$1:$I$1001,0)=0,"",_xlfn.XLOOKUP(C494,customers!$A$1:$A$1001,customers!$I$1:$I$1001,0))</f>
        <v>Yes</v>
      </c>
    </row>
    <row r="495" spans="1:16" x14ac:dyDescent="0.2">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IF(_xlfn.XLOOKUP(C495,customers!$A$1:$A$1001,customers!$G$1:$G$1001,0)=0,"",_xlfn.XLOOKUP(C495,customers!$A$1:$A$1001,customers!$G$1:$G$1001,0))</f>
        <v>United Kingdom</v>
      </c>
      <c r="I495" t="str">
        <f>IF(_xlfn.XLOOKUP(D495,products!$A$1:$A$1001,products!$B$1:$B$1001,0)=0,"",_xlfn.XLOOKUP(D495,products!$A$1:$A$1001,products!$B$1:$B$1001,0))</f>
        <v>Rob</v>
      </c>
      <c r="J495" t="str">
        <f>IF(_xlfn.XLOOKUP(D495,products!$A$1:$A$1001,products!$C$1:$C$1001,0)=0,"",_xlfn.XLOOKUP(D495,products!$A$1:$A$1001,products!$C$1:$C$1001,0))</f>
        <v>M</v>
      </c>
      <c r="K495" s="1">
        <f>IF(_xlfn.XLOOKUP(D495,products!$A$1:$A$1001,products!$D$1:$D$1001,0)=0,"",_xlfn.XLOOKUP(D495,products!$A$1:$A$1001,products!$D$1:$D$1001,0))</f>
        <v>0.5</v>
      </c>
      <c r="L495">
        <f>IF(_xlfn.XLOOKUP(D495,products!$A$1:$A$1001,products!$E$1:$E$1001,0)=0,"",_xlfn.XLOOKUP(D495,products!$A$1:$A$1001,products!$E$1:$E$1001,0))</f>
        <v>5.97</v>
      </c>
      <c r="M495">
        <f t="shared" si="21"/>
        <v>35.82</v>
      </c>
      <c r="N495" t="str">
        <f t="shared" si="22"/>
        <v>Robusta</v>
      </c>
      <c r="O495" t="str">
        <f t="shared" si="23"/>
        <v>Medium</v>
      </c>
      <c r="P495" t="str">
        <f>IF(_xlfn.XLOOKUP(C495,customers!$A$1:$A$1001,customers!$I$1:$I$1001,0)=0,"",_xlfn.XLOOKUP(C495,customers!$A$1:$A$1001,customers!$I$1:$I$1001,0))</f>
        <v>No</v>
      </c>
    </row>
    <row r="496" spans="1:16" x14ac:dyDescent="0.2">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IF(_xlfn.XLOOKUP(C496,customers!$A$1:$A$1001,customers!$G$1:$G$1001,0)=0,"",_xlfn.XLOOKUP(C496,customers!$A$1:$A$1001,customers!$G$1:$G$1001,0))</f>
        <v>United States</v>
      </c>
      <c r="I496" t="str">
        <f>IF(_xlfn.XLOOKUP(D496,products!$A$1:$A$1001,products!$B$1:$B$1001,0)=0,"",_xlfn.XLOOKUP(D496,products!$A$1:$A$1001,products!$B$1:$B$1001,0))</f>
        <v>Lib</v>
      </c>
      <c r="J496" t="str">
        <f>IF(_xlfn.XLOOKUP(D496,products!$A$1:$A$1001,products!$C$1:$C$1001,0)=0,"",_xlfn.XLOOKUP(D496,products!$A$1:$A$1001,products!$C$1:$C$1001,0))</f>
        <v>L</v>
      </c>
      <c r="K496" s="1">
        <f>IF(_xlfn.XLOOKUP(D496,products!$A$1:$A$1001,products!$D$1:$D$1001,0)=0,"",_xlfn.XLOOKUP(D496,products!$A$1:$A$1001,products!$D$1:$D$1001,0))</f>
        <v>1</v>
      </c>
      <c r="L496">
        <f>IF(_xlfn.XLOOKUP(D496,products!$A$1:$A$1001,products!$E$1:$E$1001,0)=0,"",_xlfn.XLOOKUP(D496,products!$A$1:$A$1001,products!$E$1:$E$1001,0))</f>
        <v>15.85</v>
      </c>
      <c r="M496">
        <f t="shared" si="21"/>
        <v>31.7</v>
      </c>
      <c r="N496" t="str">
        <f t="shared" si="22"/>
        <v>Liberica</v>
      </c>
      <c r="O496" t="str">
        <f t="shared" si="23"/>
        <v>Light</v>
      </c>
      <c r="P496" t="str">
        <f>IF(_xlfn.XLOOKUP(C496,customers!$A$1:$A$1001,customers!$I$1:$I$1001,0)=0,"",_xlfn.XLOOKUP(C496,customers!$A$1:$A$1001,customers!$I$1:$I$1001,0))</f>
        <v>No</v>
      </c>
    </row>
    <row r="497" spans="1:16" x14ac:dyDescent="0.2">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IF(_xlfn.XLOOKUP(C497,customers!$A$1:$A$1001,customers!$G$1:$G$1001,0)=0,"",_xlfn.XLOOKUP(C497,customers!$A$1:$A$1001,customers!$G$1:$G$1001,0))</f>
        <v>United States</v>
      </c>
      <c r="I497" t="str">
        <f>IF(_xlfn.XLOOKUP(D497,products!$A$1:$A$1001,products!$B$1:$B$1001,0)=0,"",_xlfn.XLOOKUP(D497,products!$A$1:$A$1001,products!$B$1:$B$1001,0))</f>
        <v>Lib</v>
      </c>
      <c r="J497" t="str">
        <f>IF(_xlfn.XLOOKUP(D497,products!$A$1:$A$1001,products!$C$1:$C$1001,0)=0,"",_xlfn.XLOOKUP(D497,products!$A$1:$A$1001,products!$C$1:$C$1001,0))</f>
        <v>L</v>
      </c>
      <c r="K497" s="1">
        <f>IF(_xlfn.XLOOKUP(D497,products!$A$1:$A$1001,products!$D$1:$D$1001,0)=0,"",_xlfn.XLOOKUP(D497,products!$A$1:$A$1001,products!$D$1:$D$1001,0))</f>
        <v>1</v>
      </c>
      <c r="L497">
        <f>IF(_xlfn.XLOOKUP(D497,products!$A$1:$A$1001,products!$E$1:$E$1001,0)=0,"",_xlfn.XLOOKUP(D497,products!$A$1:$A$1001,products!$E$1:$E$1001,0))</f>
        <v>15.85</v>
      </c>
      <c r="M497">
        <f t="shared" si="21"/>
        <v>79.25</v>
      </c>
      <c r="N497" t="str">
        <f t="shared" si="22"/>
        <v>Liberica</v>
      </c>
      <c r="O497" t="str">
        <f t="shared" si="23"/>
        <v>Light</v>
      </c>
      <c r="P497" t="str">
        <f>IF(_xlfn.XLOOKUP(C497,customers!$A$1:$A$1001,customers!$I$1:$I$1001,0)=0,"",_xlfn.XLOOKUP(C497,customers!$A$1:$A$1001,customers!$I$1:$I$1001,0))</f>
        <v>Yes</v>
      </c>
    </row>
    <row r="498" spans="1:16" x14ac:dyDescent="0.2">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IF(_xlfn.XLOOKUP(C498,customers!$A$1:$A$1001,customers!$G$1:$G$1001,0)=0,"",_xlfn.XLOOKUP(C498,customers!$A$1:$A$1001,customers!$G$1:$G$1001,0))</f>
        <v>United States</v>
      </c>
      <c r="I498" t="str">
        <f>IF(_xlfn.XLOOKUP(D498,products!$A$1:$A$1001,products!$B$1:$B$1001,0)=0,"",_xlfn.XLOOKUP(D498,products!$A$1:$A$1001,products!$B$1:$B$1001,0))</f>
        <v>Exc</v>
      </c>
      <c r="J498" t="str">
        <f>IF(_xlfn.XLOOKUP(D498,products!$A$1:$A$1001,products!$C$1:$C$1001,0)=0,"",_xlfn.XLOOKUP(D498,products!$A$1:$A$1001,products!$C$1:$C$1001,0))</f>
        <v>D</v>
      </c>
      <c r="K498" s="1">
        <f>IF(_xlfn.XLOOKUP(D498,products!$A$1:$A$1001,products!$D$1:$D$1001,0)=0,"",_xlfn.XLOOKUP(D498,products!$A$1:$A$1001,products!$D$1:$D$1001,0))</f>
        <v>0.2</v>
      </c>
      <c r="L498">
        <f>IF(_xlfn.XLOOKUP(D498,products!$A$1:$A$1001,products!$E$1:$E$1001,0)=0,"",_xlfn.XLOOKUP(D498,products!$A$1:$A$1001,products!$E$1:$E$1001,0))</f>
        <v>3.645</v>
      </c>
      <c r="M498">
        <f t="shared" si="21"/>
        <v>10.935</v>
      </c>
      <c r="N498" t="str">
        <f t="shared" si="22"/>
        <v>Excelsa</v>
      </c>
      <c r="O498" t="str">
        <f t="shared" si="23"/>
        <v>Dark</v>
      </c>
      <c r="P498" t="str">
        <f>IF(_xlfn.XLOOKUP(C498,customers!$A$1:$A$1001,customers!$I$1:$I$1001,0)=0,"",_xlfn.XLOOKUP(C498,customers!$A$1:$A$1001,customers!$I$1:$I$1001,0))</f>
        <v>No</v>
      </c>
    </row>
    <row r="499" spans="1:16" x14ac:dyDescent="0.2">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IF(_xlfn.XLOOKUP(C499,customers!$A$1:$A$1001,customers!$G$1:$G$1001,0)=0,"",_xlfn.XLOOKUP(C499,customers!$A$1:$A$1001,customers!$G$1:$G$1001,0))</f>
        <v>Ireland</v>
      </c>
      <c r="I499" t="str">
        <f>IF(_xlfn.XLOOKUP(D499,products!$A$1:$A$1001,products!$B$1:$B$1001,0)=0,"",_xlfn.XLOOKUP(D499,products!$A$1:$A$1001,products!$B$1:$B$1001,0))</f>
        <v>Ara</v>
      </c>
      <c r="J499" t="str">
        <f>IF(_xlfn.XLOOKUP(D499,products!$A$1:$A$1001,products!$C$1:$C$1001,0)=0,"",_xlfn.XLOOKUP(D499,products!$A$1:$A$1001,products!$C$1:$C$1001,0))</f>
        <v>D</v>
      </c>
      <c r="K499" s="1">
        <f>IF(_xlfn.XLOOKUP(D499,products!$A$1:$A$1001,products!$D$1:$D$1001,0)=0,"",_xlfn.XLOOKUP(D499,products!$A$1:$A$1001,products!$D$1:$D$1001,0))</f>
        <v>1</v>
      </c>
      <c r="L499">
        <f>IF(_xlfn.XLOOKUP(D499,products!$A$1:$A$1001,products!$E$1:$E$1001,0)=0,"",_xlfn.XLOOKUP(D499,products!$A$1:$A$1001,products!$E$1:$E$1001,0))</f>
        <v>9.9499999999999993</v>
      </c>
      <c r="M499">
        <f t="shared" si="21"/>
        <v>39.799999999999997</v>
      </c>
      <c r="N499" t="str">
        <f t="shared" si="22"/>
        <v>Arabica</v>
      </c>
      <c r="O499" t="str">
        <f t="shared" si="23"/>
        <v>Dark</v>
      </c>
      <c r="P499" t="str">
        <f>IF(_xlfn.XLOOKUP(C499,customers!$A$1:$A$1001,customers!$I$1:$I$1001,0)=0,"",_xlfn.XLOOKUP(C499,customers!$A$1:$A$1001,customers!$I$1:$I$1001,0))</f>
        <v>No</v>
      </c>
    </row>
    <row r="500" spans="1:16" x14ac:dyDescent="0.2">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IF(_xlfn.XLOOKUP(C500,customers!$A$1:$A$1001,customers!$G$1:$G$1001,0)=0,"",_xlfn.XLOOKUP(C500,customers!$A$1:$A$1001,customers!$G$1:$G$1001,0))</f>
        <v>Ireland</v>
      </c>
      <c r="I500" t="str">
        <f>IF(_xlfn.XLOOKUP(D500,products!$A$1:$A$1001,products!$B$1:$B$1001,0)=0,"",_xlfn.XLOOKUP(D500,products!$A$1:$A$1001,products!$B$1:$B$1001,0))</f>
        <v>Rob</v>
      </c>
      <c r="J500" t="str">
        <f>IF(_xlfn.XLOOKUP(D500,products!$A$1:$A$1001,products!$C$1:$C$1001,0)=0,"",_xlfn.XLOOKUP(D500,products!$A$1:$A$1001,products!$C$1:$C$1001,0))</f>
        <v>M</v>
      </c>
      <c r="K500" s="1">
        <f>IF(_xlfn.XLOOKUP(D500,products!$A$1:$A$1001,products!$D$1:$D$1001,0)=0,"",_xlfn.XLOOKUP(D500,products!$A$1:$A$1001,products!$D$1:$D$1001,0))</f>
        <v>1</v>
      </c>
      <c r="L500">
        <f>IF(_xlfn.XLOOKUP(D500,products!$A$1:$A$1001,products!$E$1:$E$1001,0)=0,"",_xlfn.XLOOKUP(D500,products!$A$1:$A$1001,products!$E$1:$E$1001,0))</f>
        <v>9.9499999999999993</v>
      </c>
      <c r="M500">
        <f t="shared" si="21"/>
        <v>49.75</v>
      </c>
      <c r="N500" t="str">
        <f t="shared" si="22"/>
        <v>Robusta</v>
      </c>
      <c r="O500" t="str">
        <f t="shared" si="23"/>
        <v>Medium</v>
      </c>
      <c r="P500" t="str">
        <f>IF(_xlfn.XLOOKUP(C500,customers!$A$1:$A$1001,customers!$I$1:$I$1001,0)=0,"",_xlfn.XLOOKUP(C500,customers!$A$1:$A$1001,customers!$I$1:$I$1001,0))</f>
        <v>Yes</v>
      </c>
    </row>
    <row r="501" spans="1:16" x14ac:dyDescent="0.2">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IF(_xlfn.XLOOKUP(C501,customers!$A$1:$A$1001,customers!$G$1:$G$1001,0)=0,"",_xlfn.XLOOKUP(C501,customers!$A$1:$A$1001,customers!$G$1:$G$1001,0))</f>
        <v>Ireland</v>
      </c>
      <c r="I501" t="str">
        <f>IF(_xlfn.XLOOKUP(D501,products!$A$1:$A$1001,products!$B$1:$B$1001,0)=0,"",_xlfn.XLOOKUP(D501,products!$A$1:$A$1001,products!$B$1:$B$1001,0))</f>
        <v>Rob</v>
      </c>
      <c r="J501" t="str">
        <f>IF(_xlfn.XLOOKUP(D501,products!$A$1:$A$1001,products!$C$1:$C$1001,0)=0,"",_xlfn.XLOOKUP(D501,products!$A$1:$A$1001,products!$C$1:$C$1001,0))</f>
        <v>D</v>
      </c>
      <c r="K501" s="1">
        <f>IF(_xlfn.XLOOKUP(D501,products!$A$1:$A$1001,products!$D$1:$D$1001,0)=0,"",_xlfn.XLOOKUP(D501,products!$A$1:$A$1001,products!$D$1:$D$1001,0))</f>
        <v>0.2</v>
      </c>
      <c r="L501">
        <f>IF(_xlfn.XLOOKUP(D501,products!$A$1:$A$1001,products!$E$1:$E$1001,0)=0,"",_xlfn.XLOOKUP(D501,products!$A$1:$A$1001,products!$E$1:$E$1001,0))</f>
        <v>2.6849999999999996</v>
      </c>
      <c r="M501">
        <f t="shared" si="21"/>
        <v>8.0549999999999997</v>
      </c>
      <c r="N501" t="str">
        <f t="shared" si="22"/>
        <v>Robusta</v>
      </c>
      <c r="O501" t="str">
        <f t="shared" si="23"/>
        <v>Dark</v>
      </c>
      <c r="P501" t="str">
        <f>IF(_xlfn.XLOOKUP(C501,customers!$A$1:$A$1001,customers!$I$1:$I$1001,0)=0,"",_xlfn.XLOOKUP(C501,customers!$A$1:$A$1001,customers!$I$1:$I$1001,0))</f>
        <v>Yes</v>
      </c>
    </row>
    <row r="502" spans="1:16" x14ac:dyDescent="0.2">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IF(_xlfn.XLOOKUP(C502,customers!$A$1:$A$1001,customers!$G$1:$G$1001,0)=0,"",_xlfn.XLOOKUP(C502,customers!$A$1:$A$1001,customers!$G$1:$G$1001,0))</f>
        <v>United States</v>
      </c>
      <c r="I502" t="str">
        <f>IF(_xlfn.XLOOKUP(D502,products!$A$1:$A$1001,products!$B$1:$B$1001,0)=0,"",_xlfn.XLOOKUP(D502,products!$A$1:$A$1001,products!$B$1:$B$1001,0))</f>
        <v>Rob</v>
      </c>
      <c r="J502" t="str">
        <f>IF(_xlfn.XLOOKUP(D502,products!$A$1:$A$1001,products!$C$1:$C$1001,0)=0,"",_xlfn.XLOOKUP(D502,products!$A$1:$A$1001,products!$C$1:$C$1001,0))</f>
        <v>L</v>
      </c>
      <c r="K502" s="1">
        <f>IF(_xlfn.XLOOKUP(D502,products!$A$1:$A$1001,products!$D$1:$D$1001,0)=0,"",_xlfn.XLOOKUP(D502,products!$A$1:$A$1001,products!$D$1:$D$1001,0))</f>
        <v>1</v>
      </c>
      <c r="L502">
        <f>IF(_xlfn.XLOOKUP(D502,products!$A$1:$A$1001,products!$E$1:$E$1001,0)=0,"",_xlfn.XLOOKUP(D502,products!$A$1:$A$1001,products!$E$1:$E$1001,0))</f>
        <v>11.95</v>
      </c>
      <c r="M502">
        <f t="shared" si="21"/>
        <v>47.8</v>
      </c>
      <c r="N502" t="str">
        <f t="shared" si="22"/>
        <v>Robusta</v>
      </c>
      <c r="O502" t="str">
        <f t="shared" si="23"/>
        <v>Light</v>
      </c>
      <c r="P502" t="str">
        <f>IF(_xlfn.XLOOKUP(C502,customers!$A$1:$A$1001,customers!$I$1:$I$1001,0)=0,"",_xlfn.XLOOKUP(C502,customers!$A$1:$A$1001,customers!$I$1:$I$1001,0))</f>
        <v>No</v>
      </c>
    </row>
    <row r="503" spans="1:16" x14ac:dyDescent="0.2">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IF(_xlfn.XLOOKUP(C503,customers!$A$1:$A$1001,customers!$G$1:$G$1001,0)=0,"",_xlfn.XLOOKUP(C503,customers!$A$1:$A$1001,customers!$G$1:$G$1001,0))</f>
        <v>United Kingdom</v>
      </c>
      <c r="I503" t="str">
        <f>IF(_xlfn.XLOOKUP(D503,products!$A$1:$A$1001,products!$B$1:$B$1001,0)=0,"",_xlfn.XLOOKUP(D503,products!$A$1:$A$1001,products!$B$1:$B$1001,0))</f>
        <v>Rob</v>
      </c>
      <c r="J503" t="str">
        <f>IF(_xlfn.XLOOKUP(D503,products!$A$1:$A$1001,products!$C$1:$C$1001,0)=0,"",_xlfn.XLOOKUP(D503,products!$A$1:$A$1001,products!$C$1:$C$1001,0))</f>
        <v>M</v>
      </c>
      <c r="K503" s="1">
        <f>IF(_xlfn.XLOOKUP(D503,products!$A$1:$A$1001,products!$D$1:$D$1001,0)=0,"",_xlfn.XLOOKUP(D503,products!$A$1:$A$1001,products!$D$1:$D$1001,0))</f>
        <v>0.2</v>
      </c>
      <c r="L503">
        <f>IF(_xlfn.XLOOKUP(D503,products!$A$1:$A$1001,products!$E$1:$E$1001,0)=0,"",_xlfn.XLOOKUP(D503,products!$A$1:$A$1001,products!$E$1:$E$1001,0))</f>
        <v>2.9849999999999999</v>
      </c>
      <c r="M503">
        <f t="shared" si="21"/>
        <v>11.94</v>
      </c>
      <c r="N503" t="str">
        <f t="shared" si="22"/>
        <v>Robusta</v>
      </c>
      <c r="O503" t="str">
        <f t="shared" si="23"/>
        <v>Medium</v>
      </c>
      <c r="P503" t="str">
        <f>IF(_xlfn.XLOOKUP(C503,customers!$A$1:$A$1001,customers!$I$1:$I$1001,0)=0,"",_xlfn.XLOOKUP(C503,customers!$A$1:$A$1001,customers!$I$1:$I$1001,0))</f>
        <v>No</v>
      </c>
    </row>
    <row r="504" spans="1:16" x14ac:dyDescent="0.2">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IF(_xlfn.XLOOKUP(C504,customers!$A$1:$A$1001,customers!$G$1:$G$1001,0)=0,"",_xlfn.XLOOKUP(C504,customers!$A$1:$A$1001,customers!$G$1:$G$1001,0))</f>
        <v>United Kingdom</v>
      </c>
      <c r="I504" t="str">
        <f>IF(_xlfn.XLOOKUP(D504,products!$A$1:$A$1001,products!$B$1:$B$1001,0)=0,"",_xlfn.XLOOKUP(D504,products!$A$1:$A$1001,products!$B$1:$B$1001,0))</f>
        <v>Exc</v>
      </c>
      <c r="J504" t="str">
        <f>IF(_xlfn.XLOOKUP(D504,products!$A$1:$A$1001,products!$C$1:$C$1001,0)=0,"",_xlfn.XLOOKUP(D504,products!$A$1:$A$1001,products!$C$1:$C$1001,0))</f>
        <v>M</v>
      </c>
      <c r="K504" s="1">
        <f>IF(_xlfn.XLOOKUP(D504,products!$A$1:$A$1001,products!$D$1:$D$1001,0)=0,"",_xlfn.XLOOKUP(D504,products!$A$1:$A$1001,products!$D$1:$D$1001,0))</f>
        <v>0.2</v>
      </c>
      <c r="L504">
        <f>IF(_xlfn.XLOOKUP(D504,products!$A$1:$A$1001,products!$E$1:$E$1001,0)=0,"",_xlfn.XLOOKUP(D504,products!$A$1:$A$1001,products!$E$1:$E$1001,0))</f>
        <v>4.125</v>
      </c>
      <c r="M504">
        <f t="shared" si="21"/>
        <v>16.5</v>
      </c>
      <c r="N504" t="str">
        <f t="shared" si="22"/>
        <v>Excelsa</v>
      </c>
      <c r="O504" t="str">
        <f t="shared" si="23"/>
        <v>Medium</v>
      </c>
      <c r="P504" t="str">
        <f>IF(_xlfn.XLOOKUP(C504,customers!$A$1:$A$1001,customers!$I$1:$I$1001,0)=0,"",_xlfn.XLOOKUP(C504,customers!$A$1:$A$1001,customers!$I$1:$I$1001,0))</f>
        <v>No</v>
      </c>
    </row>
    <row r="505" spans="1:16" x14ac:dyDescent="0.2">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IF(_xlfn.XLOOKUP(C505,customers!$A$1:$A$1001,customers!$G$1:$G$1001,0)=0,"",_xlfn.XLOOKUP(C505,customers!$A$1:$A$1001,customers!$G$1:$G$1001,0))</f>
        <v>United Kingdom</v>
      </c>
      <c r="I505" t="str">
        <f>IF(_xlfn.XLOOKUP(D505,products!$A$1:$A$1001,products!$B$1:$B$1001,0)=0,"",_xlfn.XLOOKUP(D505,products!$A$1:$A$1001,products!$B$1:$B$1001,0))</f>
        <v>Lib</v>
      </c>
      <c r="J505" t="str">
        <f>IF(_xlfn.XLOOKUP(D505,products!$A$1:$A$1001,products!$C$1:$C$1001,0)=0,"",_xlfn.XLOOKUP(D505,products!$A$1:$A$1001,products!$C$1:$C$1001,0))</f>
        <v>D</v>
      </c>
      <c r="K505" s="1">
        <f>IF(_xlfn.XLOOKUP(D505,products!$A$1:$A$1001,products!$D$1:$D$1001,0)=0,"",_xlfn.XLOOKUP(D505,products!$A$1:$A$1001,products!$D$1:$D$1001,0))</f>
        <v>1</v>
      </c>
      <c r="L505">
        <f>IF(_xlfn.XLOOKUP(D505,products!$A$1:$A$1001,products!$E$1:$E$1001,0)=0,"",_xlfn.XLOOKUP(D505,products!$A$1:$A$1001,products!$E$1:$E$1001,0))</f>
        <v>12.95</v>
      </c>
      <c r="M505">
        <f t="shared" si="21"/>
        <v>51.8</v>
      </c>
      <c r="N505" t="str">
        <f t="shared" si="22"/>
        <v>Liberica</v>
      </c>
      <c r="O505" t="str">
        <f t="shared" si="23"/>
        <v>Dark</v>
      </c>
      <c r="P505" t="str">
        <f>IF(_xlfn.XLOOKUP(C505,customers!$A$1:$A$1001,customers!$I$1:$I$1001,0)=0,"",_xlfn.XLOOKUP(C505,customers!$A$1:$A$1001,customers!$I$1:$I$1001,0))</f>
        <v>No</v>
      </c>
    </row>
    <row r="506" spans="1:16" x14ac:dyDescent="0.2">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IF(_xlfn.XLOOKUP(C506,customers!$A$1:$A$1001,customers!$G$1:$G$1001,0)=0,"",_xlfn.XLOOKUP(C506,customers!$A$1:$A$1001,customers!$G$1:$G$1001,0))</f>
        <v>United Kingdom</v>
      </c>
      <c r="I506" t="str">
        <f>IF(_xlfn.XLOOKUP(D506,products!$A$1:$A$1001,products!$B$1:$B$1001,0)=0,"",_xlfn.XLOOKUP(D506,products!$A$1:$A$1001,products!$B$1:$B$1001,0))</f>
        <v>Lib</v>
      </c>
      <c r="J506" t="str">
        <f>IF(_xlfn.XLOOKUP(D506,products!$A$1:$A$1001,products!$C$1:$C$1001,0)=0,"",_xlfn.XLOOKUP(D506,products!$A$1:$A$1001,products!$C$1:$C$1001,0))</f>
        <v>L</v>
      </c>
      <c r="K506" s="1">
        <f>IF(_xlfn.XLOOKUP(D506,products!$A$1:$A$1001,products!$D$1:$D$1001,0)=0,"",_xlfn.XLOOKUP(D506,products!$A$1:$A$1001,products!$D$1:$D$1001,0))</f>
        <v>0.2</v>
      </c>
      <c r="L506">
        <f>IF(_xlfn.XLOOKUP(D506,products!$A$1:$A$1001,products!$E$1:$E$1001,0)=0,"",_xlfn.XLOOKUP(D506,products!$A$1:$A$1001,products!$E$1:$E$1001,0))</f>
        <v>4.7549999999999999</v>
      </c>
      <c r="M506">
        <f t="shared" si="21"/>
        <v>14.265000000000001</v>
      </c>
      <c r="N506" t="str">
        <f t="shared" si="22"/>
        <v>Liberica</v>
      </c>
      <c r="O506" t="str">
        <f t="shared" si="23"/>
        <v>Light</v>
      </c>
      <c r="P506" t="str">
        <f>IF(_xlfn.XLOOKUP(C506,customers!$A$1:$A$1001,customers!$I$1:$I$1001,0)=0,"",_xlfn.XLOOKUP(C506,customers!$A$1:$A$1001,customers!$I$1:$I$1001,0))</f>
        <v>No</v>
      </c>
    </row>
    <row r="507" spans="1:16" x14ac:dyDescent="0.2">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IF(_xlfn.XLOOKUP(C507,customers!$A$1:$A$1001,customers!$G$1:$G$1001,0)=0,"",_xlfn.XLOOKUP(C507,customers!$A$1:$A$1001,customers!$G$1:$G$1001,0))</f>
        <v>United States</v>
      </c>
      <c r="I507" t="str">
        <f>IF(_xlfn.XLOOKUP(D507,products!$A$1:$A$1001,products!$B$1:$B$1001,0)=0,"",_xlfn.XLOOKUP(D507,products!$A$1:$A$1001,products!$B$1:$B$1001,0))</f>
        <v>Lib</v>
      </c>
      <c r="J507" t="str">
        <f>IF(_xlfn.XLOOKUP(D507,products!$A$1:$A$1001,products!$C$1:$C$1001,0)=0,"",_xlfn.XLOOKUP(D507,products!$A$1:$A$1001,products!$C$1:$C$1001,0))</f>
        <v>M</v>
      </c>
      <c r="K507" s="1">
        <f>IF(_xlfn.XLOOKUP(D507,products!$A$1:$A$1001,products!$D$1:$D$1001,0)=0,"",_xlfn.XLOOKUP(D507,products!$A$1:$A$1001,products!$D$1:$D$1001,0))</f>
        <v>0.2</v>
      </c>
      <c r="L507">
        <f>IF(_xlfn.XLOOKUP(D507,products!$A$1:$A$1001,products!$E$1:$E$1001,0)=0,"",_xlfn.XLOOKUP(D507,products!$A$1:$A$1001,products!$E$1:$E$1001,0))</f>
        <v>4.3650000000000002</v>
      </c>
      <c r="M507">
        <f t="shared" si="21"/>
        <v>26.19</v>
      </c>
      <c r="N507" t="str">
        <f t="shared" si="22"/>
        <v>Liberica</v>
      </c>
      <c r="O507" t="str">
        <f t="shared" si="23"/>
        <v>Medium</v>
      </c>
      <c r="P507" t="str">
        <f>IF(_xlfn.XLOOKUP(C507,customers!$A$1:$A$1001,customers!$I$1:$I$1001,0)=0,"",_xlfn.XLOOKUP(C507,customers!$A$1:$A$1001,customers!$I$1:$I$1001,0))</f>
        <v>No</v>
      </c>
    </row>
    <row r="508" spans="1:16" x14ac:dyDescent="0.2">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IF(_xlfn.XLOOKUP(C508,customers!$A$1:$A$1001,customers!$G$1:$G$1001,0)=0,"",_xlfn.XLOOKUP(C508,customers!$A$1:$A$1001,customers!$G$1:$G$1001,0))</f>
        <v>United States</v>
      </c>
      <c r="I508" t="str">
        <f>IF(_xlfn.XLOOKUP(D508,products!$A$1:$A$1001,products!$B$1:$B$1001,0)=0,"",_xlfn.XLOOKUP(D508,products!$A$1:$A$1001,products!$B$1:$B$1001,0))</f>
        <v>Ara</v>
      </c>
      <c r="J508" t="str">
        <f>IF(_xlfn.XLOOKUP(D508,products!$A$1:$A$1001,products!$C$1:$C$1001,0)=0,"",_xlfn.XLOOKUP(D508,products!$A$1:$A$1001,products!$C$1:$C$1001,0))</f>
        <v>L</v>
      </c>
      <c r="K508" s="1">
        <f>IF(_xlfn.XLOOKUP(D508,products!$A$1:$A$1001,products!$D$1:$D$1001,0)=0,"",_xlfn.XLOOKUP(D508,products!$A$1:$A$1001,products!$D$1:$D$1001,0))</f>
        <v>1</v>
      </c>
      <c r="L508">
        <f>IF(_xlfn.XLOOKUP(D508,products!$A$1:$A$1001,products!$E$1:$E$1001,0)=0,"",_xlfn.XLOOKUP(D508,products!$A$1:$A$1001,products!$E$1:$E$1001,0))</f>
        <v>12.95</v>
      </c>
      <c r="M508">
        <f t="shared" si="21"/>
        <v>25.9</v>
      </c>
      <c r="N508" t="str">
        <f t="shared" si="22"/>
        <v>Arabica</v>
      </c>
      <c r="O508" t="str">
        <f t="shared" si="23"/>
        <v>Light</v>
      </c>
      <c r="P508" t="str">
        <f>IF(_xlfn.XLOOKUP(C508,customers!$A$1:$A$1001,customers!$I$1:$I$1001,0)=0,"",_xlfn.XLOOKUP(C508,customers!$A$1:$A$1001,customers!$I$1:$I$1001,0))</f>
        <v>Yes</v>
      </c>
    </row>
    <row r="509" spans="1:16" x14ac:dyDescent="0.2">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IF(_xlfn.XLOOKUP(C509,customers!$A$1:$A$1001,customers!$G$1:$G$1001,0)=0,"",_xlfn.XLOOKUP(C509,customers!$A$1:$A$1001,customers!$G$1:$G$1001,0))</f>
        <v>United States</v>
      </c>
      <c r="I509" t="str">
        <f>IF(_xlfn.XLOOKUP(D509,products!$A$1:$A$1001,products!$B$1:$B$1001,0)=0,"",_xlfn.XLOOKUP(D509,products!$A$1:$A$1001,products!$B$1:$B$1001,0))</f>
        <v>Ara</v>
      </c>
      <c r="J509" t="str">
        <f>IF(_xlfn.XLOOKUP(D509,products!$A$1:$A$1001,products!$C$1:$C$1001,0)=0,"",_xlfn.XLOOKUP(D509,products!$A$1:$A$1001,products!$C$1:$C$1001,0))</f>
        <v>L</v>
      </c>
      <c r="K509" s="1">
        <f>IF(_xlfn.XLOOKUP(D509,products!$A$1:$A$1001,products!$D$1:$D$1001,0)=0,"",_xlfn.XLOOKUP(D509,products!$A$1:$A$1001,products!$D$1:$D$1001,0))</f>
        <v>2.5</v>
      </c>
      <c r="L509">
        <f>IF(_xlfn.XLOOKUP(D509,products!$A$1:$A$1001,products!$E$1:$E$1001,0)=0,"",_xlfn.XLOOKUP(D509,products!$A$1:$A$1001,products!$E$1:$E$1001,0))</f>
        <v>29.784999999999997</v>
      </c>
      <c r="M509">
        <f t="shared" si="21"/>
        <v>89.35499999999999</v>
      </c>
      <c r="N509" t="str">
        <f t="shared" si="22"/>
        <v>Arabica</v>
      </c>
      <c r="O509" t="str">
        <f t="shared" si="23"/>
        <v>Light</v>
      </c>
      <c r="P509" t="str">
        <f>IF(_xlfn.XLOOKUP(C509,customers!$A$1:$A$1001,customers!$I$1:$I$1001,0)=0,"",_xlfn.XLOOKUP(C509,customers!$A$1:$A$1001,customers!$I$1:$I$1001,0))</f>
        <v>Yes</v>
      </c>
    </row>
    <row r="510" spans="1:16" x14ac:dyDescent="0.2">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IF(_xlfn.XLOOKUP(C510,customers!$A$1:$A$1001,customers!$G$1:$G$1001,0)=0,"",_xlfn.XLOOKUP(C510,customers!$A$1:$A$1001,customers!$G$1:$G$1001,0))</f>
        <v>Ireland</v>
      </c>
      <c r="I510" t="str">
        <f>IF(_xlfn.XLOOKUP(D510,products!$A$1:$A$1001,products!$B$1:$B$1001,0)=0,"",_xlfn.XLOOKUP(D510,products!$A$1:$A$1001,products!$B$1:$B$1001,0))</f>
        <v>Lib</v>
      </c>
      <c r="J510" t="str">
        <f>IF(_xlfn.XLOOKUP(D510,products!$A$1:$A$1001,products!$C$1:$C$1001,0)=0,"",_xlfn.XLOOKUP(D510,products!$A$1:$A$1001,products!$C$1:$C$1001,0))</f>
        <v>D</v>
      </c>
      <c r="K510" s="1">
        <f>IF(_xlfn.XLOOKUP(D510,products!$A$1:$A$1001,products!$D$1:$D$1001,0)=0,"",_xlfn.XLOOKUP(D510,products!$A$1:$A$1001,products!$D$1:$D$1001,0))</f>
        <v>0.5</v>
      </c>
      <c r="L510">
        <f>IF(_xlfn.XLOOKUP(D510,products!$A$1:$A$1001,products!$E$1:$E$1001,0)=0,"",_xlfn.XLOOKUP(D510,products!$A$1:$A$1001,products!$E$1:$E$1001,0))</f>
        <v>7.77</v>
      </c>
      <c r="M510">
        <f t="shared" si="21"/>
        <v>46.62</v>
      </c>
      <c r="N510" t="str">
        <f t="shared" si="22"/>
        <v>Liberica</v>
      </c>
      <c r="O510" t="str">
        <f t="shared" si="23"/>
        <v>Dark</v>
      </c>
      <c r="P510" t="str">
        <f>IF(_xlfn.XLOOKUP(C510,customers!$A$1:$A$1001,customers!$I$1:$I$1001,0)=0,"",_xlfn.XLOOKUP(C510,customers!$A$1:$A$1001,customers!$I$1:$I$1001,0))</f>
        <v>No</v>
      </c>
    </row>
    <row r="511" spans="1:16" x14ac:dyDescent="0.2">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IF(_xlfn.XLOOKUP(C511,customers!$A$1:$A$1001,customers!$G$1:$G$1001,0)=0,"",_xlfn.XLOOKUP(C511,customers!$A$1:$A$1001,customers!$G$1:$G$1001,0))</f>
        <v>Ireland</v>
      </c>
      <c r="I511" t="str">
        <f>IF(_xlfn.XLOOKUP(D511,products!$A$1:$A$1001,products!$B$1:$B$1001,0)=0,"",_xlfn.XLOOKUP(D511,products!$A$1:$A$1001,products!$B$1:$B$1001,0))</f>
        <v>Ara</v>
      </c>
      <c r="J511" t="str">
        <f>IF(_xlfn.XLOOKUP(D511,products!$A$1:$A$1001,products!$C$1:$C$1001,0)=0,"",_xlfn.XLOOKUP(D511,products!$A$1:$A$1001,products!$C$1:$C$1001,0))</f>
        <v>D</v>
      </c>
      <c r="K511" s="1">
        <f>IF(_xlfn.XLOOKUP(D511,products!$A$1:$A$1001,products!$D$1:$D$1001,0)=0,"",_xlfn.XLOOKUP(D511,products!$A$1:$A$1001,products!$D$1:$D$1001,0))</f>
        <v>1</v>
      </c>
      <c r="L511">
        <f>IF(_xlfn.XLOOKUP(D511,products!$A$1:$A$1001,products!$E$1:$E$1001,0)=0,"",_xlfn.XLOOKUP(D511,products!$A$1:$A$1001,products!$E$1:$E$1001,0))</f>
        <v>9.9499999999999993</v>
      </c>
      <c r="M511">
        <f t="shared" si="21"/>
        <v>29.849999999999998</v>
      </c>
      <c r="N511" t="str">
        <f t="shared" si="22"/>
        <v>Arabica</v>
      </c>
      <c r="O511" t="str">
        <f t="shared" si="23"/>
        <v>Dark</v>
      </c>
      <c r="P511" t="str">
        <f>IF(_xlfn.XLOOKUP(C511,customers!$A$1:$A$1001,customers!$I$1:$I$1001,0)=0,"",_xlfn.XLOOKUP(C511,customers!$A$1:$A$1001,customers!$I$1:$I$1001,0))</f>
        <v>Yes</v>
      </c>
    </row>
    <row r="512" spans="1:16" x14ac:dyDescent="0.2">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IF(_xlfn.XLOOKUP(C512,customers!$A$1:$A$1001,customers!$G$1:$G$1001,0)=0,"",_xlfn.XLOOKUP(C512,customers!$A$1:$A$1001,customers!$G$1:$G$1001,0))</f>
        <v>Ireland</v>
      </c>
      <c r="I512" t="str">
        <f>IF(_xlfn.XLOOKUP(D512,products!$A$1:$A$1001,products!$B$1:$B$1001,0)=0,"",_xlfn.XLOOKUP(D512,products!$A$1:$A$1001,products!$B$1:$B$1001,0))</f>
        <v>Rob</v>
      </c>
      <c r="J512" t="str">
        <f>IF(_xlfn.XLOOKUP(D512,products!$A$1:$A$1001,products!$C$1:$C$1001,0)=0,"",_xlfn.XLOOKUP(D512,products!$A$1:$A$1001,products!$C$1:$C$1001,0))</f>
        <v>L</v>
      </c>
      <c r="K512" s="1">
        <f>IF(_xlfn.XLOOKUP(D512,products!$A$1:$A$1001,products!$D$1:$D$1001,0)=0,"",_xlfn.XLOOKUP(D512,products!$A$1:$A$1001,products!$D$1:$D$1001,0))</f>
        <v>0.2</v>
      </c>
      <c r="L512">
        <f>IF(_xlfn.XLOOKUP(D512,products!$A$1:$A$1001,products!$E$1:$E$1001,0)=0,"",_xlfn.XLOOKUP(D512,products!$A$1:$A$1001,products!$E$1:$E$1001,0))</f>
        <v>3.5849999999999995</v>
      </c>
      <c r="M512">
        <f t="shared" si="21"/>
        <v>10.754999999999999</v>
      </c>
      <c r="N512" t="str">
        <f t="shared" si="22"/>
        <v>Robusta</v>
      </c>
      <c r="O512" t="str">
        <f t="shared" si="23"/>
        <v>Light</v>
      </c>
      <c r="P512" t="str">
        <f>IF(_xlfn.XLOOKUP(C512,customers!$A$1:$A$1001,customers!$I$1:$I$1001,0)=0,"",_xlfn.XLOOKUP(C512,customers!$A$1:$A$1001,customers!$I$1:$I$1001,0))</f>
        <v>Yes</v>
      </c>
    </row>
    <row r="513" spans="1:16" x14ac:dyDescent="0.2">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IF(_xlfn.XLOOKUP(C513,customers!$A$1:$A$1001,customers!$G$1:$G$1001,0)=0,"",_xlfn.XLOOKUP(C513,customers!$A$1:$A$1001,customers!$G$1:$G$1001,0))</f>
        <v>United States</v>
      </c>
      <c r="I513" t="str">
        <f>IF(_xlfn.XLOOKUP(D513,products!$A$1:$A$1001,products!$B$1:$B$1001,0)=0,"",_xlfn.XLOOKUP(D513,products!$A$1:$A$1001,products!$B$1:$B$1001,0))</f>
        <v>Ara</v>
      </c>
      <c r="J513" t="str">
        <f>IF(_xlfn.XLOOKUP(D513,products!$A$1:$A$1001,products!$C$1:$C$1001,0)=0,"",_xlfn.XLOOKUP(D513,products!$A$1:$A$1001,products!$C$1:$C$1001,0))</f>
        <v>M</v>
      </c>
      <c r="K513" s="1">
        <f>IF(_xlfn.XLOOKUP(D513,products!$A$1:$A$1001,products!$D$1:$D$1001,0)=0,"",_xlfn.XLOOKUP(D513,products!$A$1:$A$1001,products!$D$1:$D$1001,0))</f>
        <v>0.2</v>
      </c>
      <c r="L513">
        <f>IF(_xlfn.XLOOKUP(D513,products!$A$1:$A$1001,products!$E$1:$E$1001,0)=0,"",_xlfn.XLOOKUP(D513,products!$A$1:$A$1001,products!$E$1:$E$1001,0))</f>
        <v>3.375</v>
      </c>
      <c r="M513">
        <f t="shared" si="21"/>
        <v>13.5</v>
      </c>
      <c r="N513" t="str">
        <f t="shared" si="22"/>
        <v>Arabica</v>
      </c>
      <c r="O513" t="str">
        <f t="shared" si="23"/>
        <v>Medium</v>
      </c>
      <c r="P513" t="str">
        <f>IF(_xlfn.XLOOKUP(C513,customers!$A$1:$A$1001,customers!$I$1:$I$1001,0)=0,"",_xlfn.XLOOKUP(C513,customers!$A$1:$A$1001,customers!$I$1:$I$1001,0))</f>
        <v>Yes</v>
      </c>
    </row>
    <row r="514" spans="1:16" x14ac:dyDescent="0.2">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IF(_xlfn.XLOOKUP(C514,customers!$A$1:$A$1001,customers!$G$1:$G$1001,0)=0,"",_xlfn.XLOOKUP(C514,customers!$A$1:$A$1001,customers!$G$1:$G$1001,0))</f>
        <v>United States</v>
      </c>
      <c r="I514" t="str">
        <f>IF(_xlfn.XLOOKUP(D514,products!$A$1:$A$1001,products!$B$1:$B$1001,0)=0,"",_xlfn.XLOOKUP(D514,products!$A$1:$A$1001,products!$B$1:$B$1001,0))</f>
        <v>Lib</v>
      </c>
      <c r="J514" t="str">
        <f>IF(_xlfn.XLOOKUP(D514,products!$A$1:$A$1001,products!$C$1:$C$1001,0)=0,"",_xlfn.XLOOKUP(D514,products!$A$1:$A$1001,products!$C$1:$C$1001,0))</f>
        <v>L</v>
      </c>
      <c r="K514" s="1">
        <f>IF(_xlfn.XLOOKUP(D514,products!$A$1:$A$1001,products!$D$1:$D$1001,0)=0,"",_xlfn.XLOOKUP(D514,products!$A$1:$A$1001,products!$D$1:$D$1001,0))</f>
        <v>1</v>
      </c>
      <c r="L514">
        <f>IF(_xlfn.XLOOKUP(D514,products!$A$1:$A$1001,products!$E$1:$E$1001,0)=0,"",_xlfn.XLOOKUP(D514,products!$A$1:$A$1001,products!$E$1:$E$1001,0))</f>
        <v>15.85</v>
      </c>
      <c r="M514">
        <f t="shared" si="21"/>
        <v>47.55</v>
      </c>
      <c r="N514" t="str">
        <f t="shared" si="22"/>
        <v>Liberica</v>
      </c>
      <c r="O514" t="str">
        <f t="shared" si="23"/>
        <v>Light</v>
      </c>
      <c r="P514" t="str">
        <f>IF(_xlfn.XLOOKUP(C514,customers!$A$1:$A$1001,customers!$I$1:$I$1001,0)=0,"",_xlfn.XLOOKUP(C514,customers!$A$1:$A$1001,customers!$I$1:$I$1001,0))</f>
        <v>No</v>
      </c>
    </row>
    <row r="515" spans="1:16" x14ac:dyDescent="0.2">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IF(_xlfn.XLOOKUP(C515,customers!$A$1:$A$1001,customers!$G$1:$G$1001,0)=0,"",_xlfn.XLOOKUP(C515,customers!$A$1:$A$1001,customers!$G$1:$G$1001,0))</f>
        <v>United States</v>
      </c>
      <c r="I515" t="str">
        <f>IF(_xlfn.XLOOKUP(D515,products!$A$1:$A$1001,products!$B$1:$B$1001,0)=0,"",_xlfn.XLOOKUP(D515,products!$A$1:$A$1001,products!$B$1:$B$1001,0))</f>
        <v>Lib</v>
      </c>
      <c r="J515" t="str">
        <f>IF(_xlfn.XLOOKUP(D515,products!$A$1:$A$1001,products!$C$1:$C$1001,0)=0,"",_xlfn.XLOOKUP(D515,products!$A$1:$A$1001,products!$C$1:$C$1001,0))</f>
        <v>L</v>
      </c>
      <c r="K515" s="1">
        <f>IF(_xlfn.XLOOKUP(D515,products!$A$1:$A$1001,products!$D$1:$D$1001,0)=0,"",_xlfn.XLOOKUP(D515,products!$A$1:$A$1001,products!$D$1:$D$1001,0))</f>
        <v>1</v>
      </c>
      <c r="L515">
        <f>IF(_xlfn.XLOOKUP(D515,products!$A$1:$A$1001,products!$E$1:$E$1001,0)=0,"",_xlfn.XLOOKUP(D515,products!$A$1:$A$1001,products!$E$1:$E$1001,0))</f>
        <v>15.85</v>
      </c>
      <c r="M515">
        <f t="shared" ref="M515:M578" si="24">L515*E515</f>
        <v>79.25</v>
      </c>
      <c r="N515" t="str">
        <f t="shared" ref="N515:N578" si="25">IF(I515="Rob","Robusta",IF( I515="Exc","Excelsa", IF(I515="Ara","Arabica", IF(I515="Lib","Liberica",""))))</f>
        <v>Liberica</v>
      </c>
      <c r="O515" t="str">
        <f t="shared" ref="O515:O578" si="26">IF(J515="M","Medium", IF(J515="L","Light", IF(J515="D","Dark","")))</f>
        <v>Light</v>
      </c>
      <c r="P515" t="str">
        <f>IF(_xlfn.XLOOKUP(C515,customers!$A$1:$A$1001,customers!$I$1:$I$1001,0)=0,"",_xlfn.XLOOKUP(C515,customers!$A$1:$A$1001,customers!$I$1:$I$1001,0))</f>
        <v>No</v>
      </c>
    </row>
    <row r="516" spans="1:16" x14ac:dyDescent="0.2">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IF(_xlfn.XLOOKUP(C516,customers!$A$1:$A$1001,customers!$G$1:$G$1001,0)=0,"",_xlfn.XLOOKUP(C516,customers!$A$1:$A$1001,customers!$G$1:$G$1001,0))</f>
        <v>United States</v>
      </c>
      <c r="I516" t="str">
        <f>IF(_xlfn.XLOOKUP(D516,products!$A$1:$A$1001,products!$B$1:$B$1001,0)=0,"",_xlfn.XLOOKUP(D516,products!$A$1:$A$1001,products!$B$1:$B$1001,0))</f>
        <v>Lib</v>
      </c>
      <c r="J516" t="str">
        <f>IF(_xlfn.XLOOKUP(D516,products!$A$1:$A$1001,products!$C$1:$C$1001,0)=0,"",_xlfn.XLOOKUP(D516,products!$A$1:$A$1001,products!$C$1:$C$1001,0))</f>
        <v>M</v>
      </c>
      <c r="K516" s="1">
        <f>IF(_xlfn.XLOOKUP(D516,products!$A$1:$A$1001,products!$D$1:$D$1001,0)=0,"",_xlfn.XLOOKUP(D516,products!$A$1:$A$1001,products!$D$1:$D$1001,0))</f>
        <v>0.2</v>
      </c>
      <c r="L516">
        <f>IF(_xlfn.XLOOKUP(D516,products!$A$1:$A$1001,products!$E$1:$E$1001,0)=0,"",_xlfn.XLOOKUP(D516,products!$A$1:$A$1001,products!$E$1:$E$1001,0))</f>
        <v>4.3650000000000002</v>
      </c>
      <c r="M516">
        <f t="shared" si="24"/>
        <v>26.19</v>
      </c>
      <c r="N516" t="str">
        <f t="shared" si="25"/>
        <v>Liberica</v>
      </c>
      <c r="O516" t="str">
        <f t="shared" si="26"/>
        <v>Medium</v>
      </c>
      <c r="P516" t="str">
        <f>IF(_xlfn.XLOOKUP(C516,customers!$A$1:$A$1001,customers!$I$1:$I$1001,0)=0,"",_xlfn.XLOOKUP(C516,customers!$A$1:$A$1001,customers!$I$1:$I$1001,0))</f>
        <v>Yes</v>
      </c>
    </row>
    <row r="517" spans="1:16" x14ac:dyDescent="0.2">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IF(_xlfn.XLOOKUP(C517,customers!$A$1:$A$1001,customers!$G$1:$G$1001,0)=0,"",_xlfn.XLOOKUP(C517,customers!$A$1:$A$1001,customers!$G$1:$G$1001,0))</f>
        <v>United States</v>
      </c>
      <c r="I517" t="str">
        <f>IF(_xlfn.XLOOKUP(D517,products!$A$1:$A$1001,products!$B$1:$B$1001,0)=0,"",_xlfn.XLOOKUP(D517,products!$A$1:$A$1001,products!$B$1:$B$1001,0))</f>
        <v>Rob</v>
      </c>
      <c r="J517" t="str">
        <f>IF(_xlfn.XLOOKUP(D517,products!$A$1:$A$1001,products!$C$1:$C$1001,0)=0,"",_xlfn.XLOOKUP(D517,products!$A$1:$A$1001,products!$C$1:$C$1001,0))</f>
        <v>L</v>
      </c>
      <c r="K517" s="1">
        <f>IF(_xlfn.XLOOKUP(D517,products!$A$1:$A$1001,products!$D$1:$D$1001,0)=0,"",_xlfn.XLOOKUP(D517,products!$A$1:$A$1001,products!$D$1:$D$1001,0))</f>
        <v>0.5</v>
      </c>
      <c r="L517">
        <f>IF(_xlfn.XLOOKUP(D517,products!$A$1:$A$1001,products!$E$1:$E$1001,0)=0,"",_xlfn.XLOOKUP(D517,products!$A$1:$A$1001,products!$E$1:$E$1001,0))</f>
        <v>7.169999999999999</v>
      </c>
      <c r="M517">
        <f t="shared" si="24"/>
        <v>21.509999999999998</v>
      </c>
      <c r="N517" t="str">
        <f t="shared" si="25"/>
        <v>Robusta</v>
      </c>
      <c r="O517" t="str">
        <f t="shared" si="26"/>
        <v>Light</v>
      </c>
      <c r="P517" t="str">
        <f>IF(_xlfn.XLOOKUP(C517,customers!$A$1:$A$1001,customers!$I$1:$I$1001,0)=0,"",_xlfn.XLOOKUP(C517,customers!$A$1:$A$1001,customers!$I$1:$I$1001,0))</f>
        <v>No</v>
      </c>
    </row>
    <row r="518" spans="1:16" x14ac:dyDescent="0.2">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IF(_xlfn.XLOOKUP(C518,customers!$A$1:$A$1001,customers!$G$1:$G$1001,0)=0,"",_xlfn.XLOOKUP(C518,customers!$A$1:$A$1001,customers!$G$1:$G$1001,0))</f>
        <v>United States</v>
      </c>
      <c r="I518" t="str">
        <f>IF(_xlfn.XLOOKUP(D518,products!$A$1:$A$1001,products!$B$1:$B$1001,0)=0,"",_xlfn.XLOOKUP(D518,products!$A$1:$A$1001,products!$B$1:$B$1001,0))</f>
        <v>Rob</v>
      </c>
      <c r="J518" t="str">
        <f>IF(_xlfn.XLOOKUP(D518,products!$A$1:$A$1001,products!$C$1:$C$1001,0)=0,"",_xlfn.XLOOKUP(D518,products!$A$1:$A$1001,products!$C$1:$C$1001,0))</f>
        <v>D</v>
      </c>
      <c r="K518" s="1">
        <f>IF(_xlfn.XLOOKUP(D518,products!$A$1:$A$1001,products!$D$1:$D$1001,0)=0,"",_xlfn.XLOOKUP(D518,products!$A$1:$A$1001,products!$D$1:$D$1001,0))</f>
        <v>2.5</v>
      </c>
      <c r="L518">
        <f>IF(_xlfn.XLOOKUP(D518,products!$A$1:$A$1001,products!$E$1:$E$1001,0)=0,"",_xlfn.XLOOKUP(D518,products!$A$1:$A$1001,products!$E$1:$E$1001,0))</f>
        <v>20.584999999999997</v>
      </c>
      <c r="M518">
        <f t="shared" si="24"/>
        <v>102.92499999999998</v>
      </c>
      <c r="N518" t="str">
        <f t="shared" si="25"/>
        <v>Robusta</v>
      </c>
      <c r="O518" t="str">
        <f t="shared" si="26"/>
        <v>Dark</v>
      </c>
      <c r="P518" t="str">
        <f>IF(_xlfn.XLOOKUP(C518,customers!$A$1:$A$1001,customers!$I$1:$I$1001,0)=0,"",_xlfn.XLOOKUP(C518,customers!$A$1:$A$1001,customers!$I$1:$I$1001,0))</f>
        <v>Yes</v>
      </c>
    </row>
    <row r="519" spans="1:16" x14ac:dyDescent="0.2">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IF(_xlfn.XLOOKUP(C519,customers!$A$1:$A$1001,customers!$G$1:$G$1001,0)=0,"",_xlfn.XLOOKUP(C519,customers!$A$1:$A$1001,customers!$G$1:$G$1001,0))</f>
        <v>United States</v>
      </c>
      <c r="I519" t="str">
        <f>IF(_xlfn.XLOOKUP(D519,products!$A$1:$A$1001,products!$B$1:$B$1001,0)=0,"",_xlfn.XLOOKUP(D519,products!$A$1:$A$1001,products!$B$1:$B$1001,0))</f>
        <v>Lib</v>
      </c>
      <c r="J519" t="str">
        <f>IF(_xlfn.XLOOKUP(D519,products!$A$1:$A$1001,products!$C$1:$C$1001,0)=0,"",_xlfn.XLOOKUP(D519,products!$A$1:$A$1001,products!$C$1:$C$1001,0))</f>
        <v>D</v>
      </c>
      <c r="K519" s="1">
        <f>IF(_xlfn.XLOOKUP(D519,products!$A$1:$A$1001,products!$D$1:$D$1001,0)=0,"",_xlfn.XLOOKUP(D519,products!$A$1:$A$1001,products!$D$1:$D$1001,0))</f>
        <v>0.2</v>
      </c>
      <c r="L519">
        <f>IF(_xlfn.XLOOKUP(D519,products!$A$1:$A$1001,products!$E$1:$E$1001,0)=0,"",_xlfn.XLOOKUP(D519,products!$A$1:$A$1001,products!$E$1:$E$1001,0))</f>
        <v>3.8849999999999998</v>
      </c>
      <c r="M519">
        <f t="shared" si="24"/>
        <v>7.77</v>
      </c>
      <c r="N519" t="str">
        <f t="shared" si="25"/>
        <v>Liberica</v>
      </c>
      <c r="O519" t="str">
        <f t="shared" si="26"/>
        <v>Dark</v>
      </c>
      <c r="P519" t="str">
        <f>IF(_xlfn.XLOOKUP(C519,customers!$A$1:$A$1001,customers!$I$1:$I$1001,0)=0,"",_xlfn.XLOOKUP(C519,customers!$A$1:$A$1001,customers!$I$1:$I$1001,0))</f>
        <v>No</v>
      </c>
    </row>
    <row r="520" spans="1:16" x14ac:dyDescent="0.2">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IF(_xlfn.XLOOKUP(C520,customers!$A$1:$A$1001,customers!$G$1:$G$1001,0)=0,"",_xlfn.XLOOKUP(C520,customers!$A$1:$A$1001,customers!$G$1:$G$1001,0))</f>
        <v>United States</v>
      </c>
      <c r="I520" t="str">
        <f>IF(_xlfn.XLOOKUP(D520,products!$A$1:$A$1001,products!$B$1:$B$1001,0)=0,"",_xlfn.XLOOKUP(D520,products!$A$1:$A$1001,products!$B$1:$B$1001,0))</f>
        <v>Exc</v>
      </c>
      <c r="J520" t="str">
        <f>IF(_xlfn.XLOOKUP(D520,products!$A$1:$A$1001,products!$C$1:$C$1001,0)=0,"",_xlfn.XLOOKUP(D520,products!$A$1:$A$1001,products!$C$1:$C$1001,0))</f>
        <v>D</v>
      </c>
      <c r="K520" s="1">
        <f>IF(_xlfn.XLOOKUP(D520,products!$A$1:$A$1001,products!$D$1:$D$1001,0)=0,"",_xlfn.XLOOKUP(D520,products!$A$1:$A$1001,products!$D$1:$D$1001,0))</f>
        <v>2.5</v>
      </c>
      <c r="L520">
        <f>IF(_xlfn.XLOOKUP(D520,products!$A$1:$A$1001,products!$E$1:$E$1001,0)=0,"",_xlfn.XLOOKUP(D520,products!$A$1:$A$1001,products!$E$1:$E$1001,0))</f>
        <v>27.945</v>
      </c>
      <c r="M520">
        <f t="shared" si="24"/>
        <v>139.72499999999999</v>
      </c>
      <c r="N520" t="str">
        <f t="shared" si="25"/>
        <v>Excelsa</v>
      </c>
      <c r="O520" t="str">
        <f t="shared" si="26"/>
        <v>Dark</v>
      </c>
      <c r="P520" t="str">
        <f>IF(_xlfn.XLOOKUP(C520,customers!$A$1:$A$1001,customers!$I$1:$I$1001,0)=0,"",_xlfn.XLOOKUP(C520,customers!$A$1:$A$1001,customers!$I$1:$I$1001,0))</f>
        <v>No</v>
      </c>
    </row>
    <row r="521" spans="1:16" x14ac:dyDescent="0.2">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IF(_xlfn.XLOOKUP(C521,customers!$A$1:$A$1001,customers!$G$1:$G$1001,0)=0,"",_xlfn.XLOOKUP(C521,customers!$A$1:$A$1001,customers!$G$1:$G$1001,0))</f>
        <v>Ireland</v>
      </c>
      <c r="I521" t="str">
        <f>IF(_xlfn.XLOOKUP(D521,products!$A$1:$A$1001,products!$B$1:$B$1001,0)=0,"",_xlfn.XLOOKUP(D521,products!$A$1:$A$1001,products!$B$1:$B$1001,0))</f>
        <v>Ara</v>
      </c>
      <c r="J521" t="str">
        <f>IF(_xlfn.XLOOKUP(D521,products!$A$1:$A$1001,products!$C$1:$C$1001,0)=0,"",_xlfn.XLOOKUP(D521,products!$A$1:$A$1001,products!$C$1:$C$1001,0))</f>
        <v>D</v>
      </c>
      <c r="K521" s="1">
        <f>IF(_xlfn.XLOOKUP(D521,products!$A$1:$A$1001,products!$D$1:$D$1001,0)=0,"",_xlfn.XLOOKUP(D521,products!$A$1:$A$1001,products!$D$1:$D$1001,0))</f>
        <v>0.5</v>
      </c>
      <c r="L521">
        <f>IF(_xlfn.XLOOKUP(D521,products!$A$1:$A$1001,products!$E$1:$E$1001,0)=0,"",_xlfn.XLOOKUP(D521,products!$A$1:$A$1001,products!$E$1:$E$1001,0))</f>
        <v>5.97</v>
      </c>
      <c r="M521">
        <f t="shared" si="24"/>
        <v>11.94</v>
      </c>
      <c r="N521" t="str">
        <f t="shared" si="25"/>
        <v>Arabica</v>
      </c>
      <c r="O521" t="str">
        <f t="shared" si="26"/>
        <v>Dark</v>
      </c>
      <c r="P521" t="str">
        <f>IF(_xlfn.XLOOKUP(C521,customers!$A$1:$A$1001,customers!$I$1:$I$1001,0)=0,"",_xlfn.XLOOKUP(C521,customers!$A$1:$A$1001,customers!$I$1:$I$1001,0))</f>
        <v>Yes</v>
      </c>
    </row>
    <row r="522" spans="1:16" x14ac:dyDescent="0.2">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IF(_xlfn.XLOOKUP(C522,customers!$A$1:$A$1001,customers!$G$1:$G$1001,0)=0,"",_xlfn.XLOOKUP(C522,customers!$A$1:$A$1001,customers!$G$1:$G$1001,0))</f>
        <v>United States</v>
      </c>
      <c r="I522" t="str">
        <f>IF(_xlfn.XLOOKUP(D522,products!$A$1:$A$1001,products!$B$1:$B$1001,0)=0,"",_xlfn.XLOOKUP(D522,products!$A$1:$A$1001,products!$B$1:$B$1001,0))</f>
        <v>Lib</v>
      </c>
      <c r="J522" t="str">
        <f>IF(_xlfn.XLOOKUP(D522,products!$A$1:$A$1001,products!$C$1:$C$1001,0)=0,"",_xlfn.XLOOKUP(D522,products!$A$1:$A$1001,products!$C$1:$C$1001,0))</f>
        <v>D</v>
      </c>
      <c r="K522" s="1">
        <f>IF(_xlfn.XLOOKUP(D522,products!$A$1:$A$1001,products!$D$1:$D$1001,0)=0,"",_xlfn.XLOOKUP(D522,products!$A$1:$A$1001,products!$D$1:$D$1001,0))</f>
        <v>0.2</v>
      </c>
      <c r="L522">
        <f>IF(_xlfn.XLOOKUP(D522,products!$A$1:$A$1001,products!$E$1:$E$1001,0)=0,"",_xlfn.XLOOKUP(D522,products!$A$1:$A$1001,products!$E$1:$E$1001,0))</f>
        <v>3.8849999999999998</v>
      </c>
      <c r="M522">
        <f t="shared" si="24"/>
        <v>3.8849999999999998</v>
      </c>
      <c r="N522" t="str">
        <f t="shared" si="25"/>
        <v>Liberica</v>
      </c>
      <c r="O522" t="str">
        <f t="shared" si="26"/>
        <v>Dark</v>
      </c>
      <c r="P522" t="str">
        <f>IF(_xlfn.XLOOKUP(C522,customers!$A$1:$A$1001,customers!$I$1:$I$1001,0)=0,"",_xlfn.XLOOKUP(C522,customers!$A$1:$A$1001,customers!$I$1:$I$1001,0))</f>
        <v>No</v>
      </c>
    </row>
    <row r="523" spans="1:16" x14ac:dyDescent="0.2">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IF(_xlfn.XLOOKUP(C523,customers!$A$1:$A$1001,customers!$G$1:$G$1001,0)=0,"",_xlfn.XLOOKUP(C523,customers!$A$1:$A$1001,customers!$G$1:$G$1001,0))</f>
        <v>United States</v>
      </c>
      <c r="I523" t="str">
        <f>IF(_xlfn.XLOOKUP(D523,products!$A$1:$A$1001,products!$B$1:$B$1001,0)=0,"",_xlfn.XLOOKUP(D523,products!$A$1:$A$1001,products!$B$1:$B$1001,0))</f>
        <v>Rob</v>
      </c>
      <c r="J523" t="str">
        <f>IF(_xlfn.XLOOKUP(D523,products!$A$1:$A$1001,products!$C$1:$C$1001,0)=0,"",_xlfn.XLOOKUP(D523,products!$A$1:$A$1001,products!$C$1:$C$1001,0))</f>
        <v>M</v>
      </c>
      <c r="K523" s="1">
        <f>IF(_xlfn.XLOOKUP(D523,products!$A$1:$A$1001,products!$D$1:$D$1001,0)=0,"",_xlfn.XLOOKUP(D523,products!$A$1:$A$1001,products!$D$1:$D$1001,0))</f>
        <v>1</v>
      </c>
      <c r="L523">
        <f>IF(_xlfn.XLOOKUP(D523,products!$A$1:$A$1001,products!$E$1:$E$1001,0)=0,"",_xlfn.XLOOKUP(D523,products!$A$1:$A$1001,products!$E$1:$E$1001,0))</f>
        <v>9.9499999999999993</v>
      </c>
      <c r="M523">
        <f t="shared" si="24"/>
        <v>39.799999999999997</v>
      </c>
      <c r="N523" t="str">
        <f t="shared" si="25"/>
        <v>Robusta</v>
      </c>
      <c r="O523" t="str">
        <f t="shared" si="26"/>
        <v>Medium</v>
      </c>
      <c r="P523" t="str">
        <f>IF(_xlfn.XLOOKUP(C523,customers!$A$1:$A$1001,customers!$I$1:$I$1001,0)=0,"",_xlfn.XLOOKUP(C523,customers!$A$1:$A$1001,customers!$I$1:$I$1001,0))</f>
        <v>No</v>
      </c>
    </row>
    <row r="524" spans="1:16" x14ac:dyDescent="0.2">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IF(_xlfn.XLOOKUP(C524,customers!$A$1:$A$1001,customers!$G$1:$G$1001,0)=0,"",_xlfn.XLOOKUP(C524,customers!$A$1:$A$1001,customers!$G$1:$G$1001,0))</f>
        <v>United States</v>
      </c>
      <c r="I524" t="str">
        <f>IF(_xlfn.XLOOKUP(D524,products!$A$1:$A$1001,products!$B$1:$B$1001,0)=0,"",_xlfn.XLOOKUP(D524,products!$A$1:$A$1001,products!$B$1:$B$1001,0))</f>
        <v>Rob</v>
      </c>
      <c r="J524" t="str">
        <f>IF(_xlfn.XLOOKUP(D524,products!$A$1:$A$1001,products!$C$1:$C$1001,0)=0,"",_xlfn.XLOOKUP(D524,products!$A$1:$A$1001,products!$C$1:$C$1001,0))</f>
        <v>M</v>
      </c>
      <c r="K524" s="1">
        <f>IF(_xlfn.XLOOKUP(D524,products!$A$1:$A$1001,products!$D$1:$D$1001,0)=0,"",_xlfn.XLOOKUP(D524,products!$A$1:$A$1001,products!$D$1:$D$1001,0))</f>
        <v>0.5</v>
      </c>
      <c r="L524">
        <f>IF(_xlfn.XLOOKUP(D524,products!$A$1:$A$1001,products!$E$1:$E$1001,0)=0,"",_xlfn.XLOOKUP(D524,products!$A$1:$A$1001,products!$E$1:$E$1001,0))</f>
        <v>5.97</v>
      </c>
      <c r="M524">
        <f t="shared" si="24"/>
        <v>29.849999999999998</v>
      </c>
      <c r="N524" t="str">
        <f t="shared" si="25"/>
        <v>Robusta</v>
      </c>
      <c r="O524" t="str">
        <f t="shared" si="26"/>
        <v>Medium</v>
      </c>
      <c r="P524" t="str">
        <f>IF(_xlfn.XLOOKUP(C524,customers!$A$1:$A$1001,customers!$I$1:$I$1001,0)=0,"",_xlfn.XLOOKUP(C524,customers!$A$1:$A$1001,customers!$I$1:$I$1001,0))</f>
        <v>No</v>
      </c>
    </row>
    <row r="525" spans="1:16" x14ac:dyDescent="0.2">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IF(_xlfn.XLOOKUP(C525,customers!$A$1:$A$1001,customers!$G$1:$G$1001,0)=0,"",_xlfn.XLOOKUP(C525,customers!$A$1:$A$1001,customers!$G$1:$G$1001,0))</f>
        <v>Ireland</v>
      </c>
      <c r="I525" t="str">
        <f>IF(_xlfn.XLOOKUP(D525,products!$A$1:$A$1001,products!$B$1:$B$1001,0)=0,"",_xlfn.XLOOKUP(D525,products!$A$1:$A$1001,products!$B$1:$B$1001,0))</f>
        <v>Lib</v>
      </c>
      <c r="J525" t="str">
        <f>IF(_xlfn.XLOOKUP(D525,products!$A$1:$A$1001,products!$C$1:$C$1001,0)=0,"",_xlfn.XLOOKUP(D525,products!$A$1:$A$1001,products!$C$1:$C$1001,0))</f>
        <v>D</v>
      </c>
      <c r="K525" s="1">
        <f>IF(_xlfn.XLOOKUP(D525,products!$A$1:$A$1001,products!$D$1:$D$1001,0)=0,"",_xlfn.XLOOKUP(D525,products!$A$1:$A$1001,products!$D$1:$D$1001,0))</f>
        <v>2.5</v>
      </c>
      <c r="L525">
        <f>IF(_xlfn.XLOOKUP(D525,products!$A$1:$A$1001,products!$E$1:$E$1001,0)=0,"",_xlfn.XLOOKUP(D525,products!$A$1:$A$1001,products!$E$1:$E$1001,0))</f>
        <v>29.784999999999997</v>
      </c>
      <c r="M525">
        <f t="shared" si="24"/>
        <v>29.784999999999997</v>
      </c>
      <c r="N525" t="str">
        <f t="shared" si="25"/>
        <v>Liberica</v>
      </c>
      <c r="O525" t="str">
        <f t="shared" si="26"/>
        <v>Dark</v>
      </c>
      <c r="P525" t="str">
        <f>IF(_xlfn.XLOOKUP(C525,customers!$A$1:$A$1001,customers!$I$1:$I$1001,0)=0,"",_xlfn.XLOOKUP(C525,customers!$A$1:$A$1001,customers!$I$1:$I$1001,0))</f>
        <v>No</v>
      </c>
    </row>
    <row r="526" spans="1:16" x14ac:dyDescent="0.2">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IF(_xlfn.XLOOKUP(C526,customers!$A$1:$A$1001,customers!$G$1:$G$1001,0)=0,"",_xlfn.XLOOKUP(C526,customers!$A$1:$A$1001,customers!$G$1:$G$1001,0))</f>
        <v>United States</v>
      </c>
      <c r="I526" t="str">
        <f>IF(_xlfn.XLOOKUP(D526,products!$A$1:$A$1001,products!$B$1:$B$1001,0)=0,"",_xlfn.XLOOKUP(D526,products!$A$1:$A$1001,products!$B$1:$B$1001,0))</f>
        <v>Lib</v>
      </c>
      <c r="J526" t="str">
        <f>IF(_xlfn.XLOOKUP(D526,products!$A$1:$A$1001,products!$C$1:$C$1001,0)=0,"",_xlfn.XLOOKUP(D526,products!$A$1:$A$1001,products!$C$1:$C$1001,0))</f>
        <v>L</v>
      </c>
      <c r="K526" s="1">
        <f>IF(_xlfn.XLOOKUP(D526,products!$A$1:$A$1001,products!$D$1:$D$1001,0)=0,"",_xlfn.XLOOKUP(D526,products!$A$1:$A$1001,products!$D$1:$D$1001,0))</f>
        <v>2.5</v>
      </c>
      <c r="L526">
        <f>IF(_xlfn.XLOOKUP(D526,products!$A$1:$A$1001,products!$E$1:$E$1001,0)=0,"",_xlfn.XLOOKUP(D526,products!$A$1:$A$1001,products!$E$1:$E$1001,0))</f>
        <v>36.454999999999998</v>
      </c>
      <c r="M526">
        <f t="shared" si="24"/>
        <v>72.91</v>
      </c>
      <c r="N526" t="str">
        <f t="shared" si="25"/>
        <v>Liberica</v>
      </c>
      <c r="O526" t="str">
        <f t="shared" si="26"/>
        <v>Light</v>
      </c>
      <c r="P526" t="str">
        <f>IF(_xlfn.XLOOKUP(C526,customers!$A$1:$A$1001,customers!$I$1:$I$1001,0)=0,"",_xlfn.XLOOKUP(C526,customers!$A$1:$A$1001,customers!$I$1:$I$1001,0))</f>
        <v>No</v>
      </c>
    </row>
    <row r="527" spans="1:16" x14ac:dyDescent="0.2">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IF(_xlfn.XLOOKUP(C527,customers!$A$1:$A$1001,customers!$G$1:$G$1001,0)=0,"",_xlfn.XLOOKUP(C527,customers!$A$1:$A$1001,customers!$G$1:$G$1001,0))</f>
        <v>United States</v>
      </c>
      <c r="I527" t="str">
        <f>IF(_xlfn.XLOOKUP(D527,products!$A$1:$A$1001,products!$B$1:$B$1001,0)=0,"",_xlfn.XLOOKUP(D527,products!$A$1:$A$1001,products!$B$1:$B$1001,0))</f>
        <v>Rob</v>
      </c>
      <c r="J527" t="str">
        <f>IF(_xlfn.XLOOKUP(D527,products!$A$1:$A$1001,products!$C$1:$C$1001,0)=0,"",_xlfn.XLOOKUP(D527,products!$A$1:$A$1001,products!$C$1:$C$1001,0))</f>
        <v>D</v>
      </c>
      <c r="K527" s="1">
        <f>IF(_xlfn.XLOOKUP(D527,products!$A$1:$A$1001,products!$D$1:$D$1001,0)=0,"",_xlfn.XLOOKUP(D527,products!$A$1:$A$1001,products!$D$1:$D$1001,0))</f>
        <v>0.2</v>
      </c>
      <c r="L527">
        <f>IF(_xlfn.XLOOKUP(D527,products!$A$1:$A$1001,products!$E$1:$E$1001,0)=0,"",_xlfn.XLOOKUP(D527,products!$A$1:$A$1001,products!$E$1:$E$1001,0))</f>
        <v>2.6849999999999996</v>
      </c>
      <c r="M527">
        <f t="shared" si="24"/>
        <v>13.424999999999997</v>
      </c>
      <c r="N527" t="str">
        <f t="shared" si="25"/>
        <v>Robusta</v>
      </c>
      <c r="O527" t="str">
        <f t="shared" si="26"/>
        <v>Dark</v>
      </c>
      <c r="P527" t="str">
        <f>IF(_xlfn.XLOOKUP(C527,customers!$A$1:$A$1001,customers!$I$1:$I$1001,0)=0,"",_xlfn.XLOOKUP(C527,customers!$A$1:$A$1001,customers!$I$1:$I$1001,0))</f>
        <v>Yes</v>
      </c>
    </row>
    <row r="528" spans="1:16" x14ac:dyDescent="0.2">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IF(_xlfn.XLOOKUP(C528,customers!$A$1:$A$1001,customers!$G$1:$G$1001,0)=0,"",_xlfn.XLOOKUP(C528,customers!$A$1:$A$1001,customers!$G$1:$G$1001,0))</f>
        <v>United States</v>
      </c>
      <c r="I528" t="str">
        <f>IF(_xlfn.XLOOKUP(D528,products!$A$1:$A$1001,products!$B$1:$B$1001,0)=0,"",_xlfn.XLOOKUP(D528,products!$A$1:$A$1001,products!$B$1:$B$1001,0))</f>
        <v>Exc</v>
      </c>
      <c r="J528" t="str">
        <f>IF(_xlfn.XLOOKUP(D528,products!$A$1:$A$1001,products!$C$1:$C$1001,0)=0,"",_xlfn.XLOOKUP(D528,products!$A$1:$A$1001,products!$C$1:$C$1001,0))</f>
        <v>M</v>
      </c>
      <c r="K528" s="1">
        <f>IF(_xlfn.XLOOKUP(D528,products!$A$1:$A$1001,products!$D$1:$D$1001,0)=0,"",_xlfn.XLOOKUP(D528,products!$A$1:$A$1001,products!$D$1:$D$1001,0))</f>
        <v>2.5</v>
      </c>
      <c r="L528">
        <f>IF(_xlfn.XLOOKUP(D528,products!$A$1:$A$1001,products!$E$1:$E$1001,0)=0,"",_xlfn.XLOOKUP(D528,products!$A$1:$A$1001,products!$E$1:$E$1001,0))</f>
        <v>31.624999999999996</v>
      </c>
      <c r="M528">
        <f t="shared" si="24"/>
        <v>126.49999999999999</v>
      </c>
      <c r="N528" t="str">
        <f t="shared" si="25"/>
        <v>Excelsa</v>
      </c>
      <c r="O528" t="str">
        <f t="shared" si="26"/>
        <v>Medium</v>
      </c>
      <c r="P528" t="str">
        <f>IF(_xlfn.XLOOKUP(C528,customers!$A$1:$A$1001,customers!$I$1:$I$1001,0)=0,"",_xlfn.XLOOKUP(C528,customers!$A$1:$A$1001,customers!$I$1:$I$1001,0))</f>
        <v>Yes</v>
      </c>
    </row>
    <row r="529" spans="1:16" x14ac:dyDescent="0.2">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IF(_xlfn.XLOOKUP(C529,customers!$A$1:$A$1001,customers!$G$1:$G$1001,0)=0,"",_xlfn.XLOOKUP(C529,customers!$A$1:$A$1001,customers!$G$1:$G$1001,0))</f>
        <v>United Kingdom</v>
      </c>
      <c r="I529" t="str">
        <f>IF(_xlfn.XLOOKUP(D529,products!$A$1:$A$1001,products!$B$1:$B$1001,0)=0,"",_xlfn.XLOOKUP(D529,products!$A$1:$A$1001,products!$B$1:$B$1001,0))</f>
        <v>Exc</v>
      </c>
      <c r="J529" t="str">
        <f>IF(_xlfn.XLOOKUP(D529,products!$A$1:$A$1001,products!$C$1:$C$1001,0)=0,"",_xlfn.XLOOKUP(D529,products!$A$1:$A$1001,products!$C$1:$C$1001,0))</f>
        <v>M</v>
      </c>
      <c r="K529" s="1">
        <f>IF(_xlfn.XLOOKUP(D529,products!$A$1:$A$1001,products!$D$1:$D$1001,0)=0,"",_xlfn.XLOOKUP(D529,products!$A$1:$A$1001,products!$D$1:$D$1001,0))</f>
        <v>0.5</v>
      </c>
      <c r="L529">
        <f>IF(_xlfn.XLOOKUP(D529,products!$A$1:$A$1001,products!$E$1:$E$1001,0)=0,"",_xlfn.XLOOKUP(D529,products!$A$1:$A$1001,products!$E$1:$E$1001,0))</f>
        <v>8.25</v>
      </c>
      <c r="M529">
        <f t="shared" si="24"/>
        <v>41.25</v>
      </c>
      <c r="N529" t="str">
        <f t="shared" si="25"/>
        <v>Excelsa</v>
      </c>
      <c r="O529" t="str">
        <f t="shared" si="26"/>
        <v>Medium</v>
      </c>
      <c r="P529" t="str">
        <f>IF(_xlfn.XLOOKUP(C529,customers!$A$1:$A$1001,customers!$I$1:$I$1001,0)=0,"",_xlfn.XLOOKUP(C529,customers!$A$1:$A$1001,customers!$I$1:$I$1001,0))</f>
        <v>No</v>
      </c>
    </row>
    <row r="530" spans="1:16" x14ac:dyDescent="0.2">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IF(_xlfn.XLOOKUP(C530,customers!$A$1:$A$1001,customers!$G$1:$G$1001,0)=0,"",_xlfn.XLOOKUP(C530,customers!$A$1:$A$1001,customers!$G$1:$G$1001,0))</f>
        <v>United States</v>
      </c>
      <c r="I530" t="str">
        <f>IF(_xlfn.XLOOKUP(D530,products!$A$1:$A$1001,products!$B$1:$B$1001,0)=0,"",_xlfn.XLOOKUP(D530,products!$A$1:$A$1001,products!$B$1:$B$1001,0))</f>
        <v>Exc</v>
      </c>
      <c r="J530" t="str">
        <f>IF(_xlfn.XLOOKUP(D530,products!$A$1:$A$1001,products!$C$1:$C$1001,0)=0,"",_xlfn.XLOOKUP(D530,products!$A$1:$A$1001,products!$C$1:$C$1001,0))</f>
        <v>L</v>
      </c>
      <c r="K530" s="1">
        <f>IF(_xlfn.XLOOKUP(D530,products!$A$1:$A$1001,products!$D$1:$D$1001,0)=0,"",_xlfn.XLOOKUP(D530,products!$A$1:$A$1001,products!$D$1:$D$1001,0))</f>
        <v>0.5</v>
      </c>
      <c r="L530">
        <f>IF(_xlfn.XLOOKUP(D530,products!$A$1:$A$1001,products!$E$1:$E$1001,0)=0,"",_xlfn.XLOOKUP(D530,products!$A$1:$A$1001,products!$E$1:$E$1001,0))</f>
        <v>8.91</v>
      </c>
      <c r="M530">
        <f t="shared" si="24"/>
        <v>53.46</v>
      </c>
      <c r="N530" t="str">
        <f t="shared" si="25"/>
        <v>Excelsa</v>
      </c>
      <c r="O530" t="str">
        <f t="shared" si="26"/>
        <v>Light</v>
      </c>
      <c r="P530" t="str">
        <f>IF(_xlfn.XLOOKUP(C530,customers!$A$1:$A$1001,customers!$I$1:$I$1001,0)=0,"",_xlfn.XLOOKUP(C530,customers!$A$1:$A$1001,customers!$I$1:$I$1001,0))</f>
        <v>No</v>
      </c>
    </row>
    <row r="531" spans="1:16" x14ac:dyDescent="0.2">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IF(_xlfn.XLOOKUP(C531,customers!$A$1:$A$1001,customers!$G$1:$G$1001,0)=0,"",_xlfn.XLOOKUP(C531,customers!$A$1:$A$1001,customers!$G$1:$G$1001,0))</f>
        <v>United States</v>
      </c>
      <c r="I531" t="str">
        <f>IF(_xlfn.XLOOKUP(D531,products!$A$1:$A$1001,products!$B$1:$B$1001,0)=0,"",_xlfn.XLOOKUP(D531,products!$A$1:$A$1001,products!$B$1:$B$1001,0))</f>
        <v>Rob</v>
      </c>
      <c r="J531" t="str">
        <f>IF(_xlfn.XLOOKUP(D531,products!$A$1:$A$1001,products!$C$1:$C$1001,0)=0,"",_xlfn.XLOOKUP(D531,products!$A$1:$A$1001,products!$C$1:$C$1001,0))</f>
        <v>M</v>
      </c>
      <c r="K531" s="1">
        <f>IF(_xlfn.XLOOKUP(D531,products!$A$1:$A$1001,products!$D$1:$D$1001,0)=0,"",_xlfn.XLOOKUP(D531,products!$A$1:$A$1001,products!$D$1:$D$1001,0))</f>
        <v>1</v>
      </c>
      <c r="L531">
        <f>IF(_xlfn.XLOOKUP(D531,products!$A$1:$A$1001,products!$E$1:$E$1001,0)=0,"",_xlfn.XLOOKUP(D531,products!$A$1:$A$1001,products!$E$1:$E$1001,0))</f>
        <v>9.9499999999999993</v>
      </c>
      <c r="M531">
        <f t="shared" si="24"/>
        <v>59.699999999999996</v>
      </c>
      <c r="N531" t="str">
        <f t="shared" si="25"/>
        <v>Robusta</v>
      </c>
      <c r="O531" t="str">
        <f t="shared" si="26"/>
        <v>Medium</v>
      </c>
      <c r="P531" t="str">
        <f>IF(_xlfn.XLOOKUP(C531,customers!$A$1:$A$1001,customers!$I$1:$I$1001,0)=0,"",_xlfn.XLOOKUP(C531,customers!$A$1:$A$1001,customers!$I$1:$I$1001,0))</f>
        <v>No</v>
      </c>
    </row>
    <row r="532" spans="1:16" x14ac:dyDescent="0.2">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IF(_xlfn.XLOOKUP(C532,customers!$A$1:$A$1001,customers!$G$1:$G$1001,0)=0,"",_xlfn.XLOOKUP(C532,customers!$A$1:$A$1001,customers!$G$1:$G$1001,0))</f>
        <v>United States</v>
      </c>
      <c r="I532" t="str">
        <f>IF(_xlfn.XLOOKUP(D532,products!$A$1:$A$1001,products!$B$1:$B$1001,0)=0,"",_xlfn.XLOOKUP(D532,products!$A$1:$A$1001,products!$B$1:$B$1001,0))</f>
        <v>Rob</v>
      </c>
      <c r="J532" t="str">
        <f>IF(_xlfn.XLOOKUP(D532,products!$A$1:$A$1001,products!$C$1:$C$1001,0)=0,"",_xlfn.XLOOKUP(D532,products!$A$1:$A$1001,products!$C$1:$C$1001,0))</f>
        <v>M</v>
      </c>
      <c r="K532" s="1">
        <f>IF(_xlfn.XLOOKUP(D532,products!$A$1:$A$1001,products!$D$1:$D$1001,0)=0,"",_xlfn.XLOOKUP(D532,products!$A$1:$A$1001,products!$D$1:$D$1001,0))</f>
        <v>1</v>
      </c>
      <c r="L532">
        <f>IF(_xlfn.XLOOKUP(D532,products!$A$1:$A$1001,products!$E$1:$E$1001,0)=0,"",_xlfn.XLOOKUP(D532,products!$A$1:$A$1001,products!$E$1:$E$1001,0))</f>
        <v>9.9499999999999993</v>
      </c>
      <c r="M532">
        <f t="shared" si="24"/>
        <v>59.699999999999996</v>
      </c>
      <c r="N532" t="str">
        <f t="shared" si="25"/>
        <v>Robusta</v>
      </c>
      <c r="O532" t="str">
        <f t="shared" si="26"/>
        <v>Medium</v>
      </c>
      <c r="P532" t="str">
        <f>IF(_xlfn.XLOOKUP(C532,customers!$A$1:$A$1001,customers!$I$1:$I$1001,0)=0,"",_xlfn.XLOOKUP(C532,customers!$A$1:$A$1001,customers!$I$1:$I$1001,0))</f>
        <v>No</v>
      </c>
    </row>
    <row r="533" spans="1:16" x14ac:dyDescent="0.2">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IF(_xlfn.XLOOKUP(C533,customers!$A$1:$A$1001,customers!$G$1:$G$1001,0)=0,"",_xlfn.XLOOKUP(C533,customers!$A$1:$A$1001,customers!$G$1:$G$1001,0))</f>
        <v>United States</v>
      </c>
      <c r="I533" t="str">
        <f>IF(_xlfn.XLOOKUP(D533,products!$A$1:$A$1001,products!$B$1:$B$1001,0)=0,"",_xlfn.XLOOKUP(D533,products!$A$1:$A$1001,products!$B$1:$B$1001,0))</f>
        <v>Rob</v>
      </c>
      <c r="J533" t="str">
        <f>IF(_xlfn.XLOOKUP(D533,products!$A$1:$A$1001,products!$C$1:$C$1001,0)=0,"",_xlfn.XLOOKUP(D533,products!$A$1:$A$1001,products!$C$1:$C$1001,0))</f>
        <v>D</v>
      </c>
      <c r="K533" s="1">
        <f>IF(_xlfn.XLOOKUP(D533,products!$A$1:$A$1001,products!$D$1:$D$1001,0)=0,"",_xlfn.XLOOKUP(D533,products!$A$1:$A$1001,products!$D$1:$D$1001,0))</f>
        <v>1</v>
      </c>
      <c r="L533">
        <f>IF(_xlfn.XLOOKUP(D533,products!$A$1:$A$1001,products!$E$1:$E$1001,0)=0,"",_xlfn.XLOOKUP(D533,products!$A$1:$A$1001,products!$E$1:$E$1001,0))</f>
        <v>8.9499999999999993</v>
      </c>
      <c r="M533">
        <f t="shared" si="24"/>
        <v>44.75</v>
      </c>
      <c r="N533" t="str">
        <f t="shared" si="25"/>
        <v>Robusta</v>
      </c>
      <c r="O533" t="str">
        <f t="shared" si="26"/>
        <v>Dark</v>
      </c>
      <c r="P533" t="str">
        <f>IF(_xlfn.XLOOKUP(C533,customers!$A$1:$A$1001,customers!$I$1:$I$1001,0)=0,"",_xlfn.XLOOKUP(C533,customers!$A$1:$A$1001,customers!$I$1:$I$1001,0))</f>
        <v>No</v>
      </c>
    </row>
    <row r="534" spans="1:16" x14ac:dyDescent="0.2">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IF(_xlfn.XLOOKUP(C534,customers!$A$1:$A$1001,customers!$G$1:$G$1001,0)=0,"",_xlfn.XLOOKUP(C534,customers!$A$1:$A$1001,customers!$G$1:$G$1001,0))</f>
        <v>United States</v>
      </c>
      <c r="I534" t="str">
        <f>IF(_xlfn.XLOOKUP(D534,products!$A$1:$A$1001,products!$B$1:$B$1001,0)=0,"",_xlfn.XLOOKUP(D534,products!$A$1:$A$1001,products!$B$1:$B$1001,0))</f>
        <v>Exc</v>
      </c>
      <c r="J534" t="str">
        <f>IF(_xlfn.XLOOKUP(D534,products!$A$1:$A$1001,products!$C$1:$C$1001,0)=0,"",_xlfn.XLOOKUP(D534,products!$A$1:$A$1001,products!$C$1:$C$1001,0))</f>
        <v>M</v>
      </c>
      <c r="K534" s="1">
        <f>IF(_xlfn.XLOOKUP(D534,products!$A$1:$A$1001,products!$D$1:$D$1001,0)=0,"",_xlfn.XLOOKUP(D534,products!$A$1:$A$1001,products!$D$1:$D$1001,0))</f>
        <v>0.5</v>
      </c>
      <c r="L534">
        <f>IF(_xlfn.XLOOKUP(D534,products!$A$1:$A$1001,products!$E$1:$E$1001,0)=0,"",_xlfn.XLOOKUP(D534,products!$A$1:$A$1001,products!$E$1:$E$1001,0))</f>
        <v>8.25</v>
      </c>
      <c r="M534">
        <f t="shared" si="24"/>
        <v>16.5</v>
      </c>
      <c r="N534" t="str">
        <f t="shared" si="25"/>
        <v>Excelsa</v>
      </c>
      <c r="O534" t="str">
        <f t="shared" si="26"/>
        <v>Medium</v>
      </c>
      <c r="P534" t="str">
        <f>IF(_xlfn.XLOOKUP(C534,customers!$A$1:$A$1001,customers!$I$1:$I$1001,0)=0,"",_xlfn.XLOOKUP(C534,customers!$A$1:$A$1001,customers!$I$1:$I$1001,0))</f>
        <v>Yes</v>
      </c>
    </row>
    <row r="535" spans="1:16" x14ac:dyDescent="0.2">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IF(_xlfn.XLOOKUP(C535,customers!$A$1:$A$1001,customers!$G$1:$G$1001,0)=0,"",_xlfn.XLOOKUP(C535,customers!$A$1:$A$1001,customers!$G$1:$G$1001,0))</f>
        <v>United States</v>
      </c>
      <c r="I535" t="str">
        <f>IF(_xlfn.XLOOKUP(D535,products!$A$1:$A$1001,products!$B$1:$B$1001,0)=0,"",_xlfn.XLOOKUP(D535,products!$A$1:$A$1001,products!$B$1:$B$1001,0))</f>
        <v>Rob</v>
      </c>
      <c r="J535" t="str">
        <f>IF(_xlfn.XLOOKUP(D535,products!$A$1:$A$1001,products!$C$1:$C$1001,0)=0,"",_xlfn.XLOOKUP(D535,products!$A$1:$A$1001,products!$C$1:$C$1001,0))</f>
        <v>D</v>
      </c>
      <c r="K535" s="1">
        <f>IF(_xlfn.XLOOKUP(D535,products!$A$1:$A$1001,products!$D$1:$D$1001,0)=0,"",_xlfn.XLOOKUP(D535,products!$A$1:$A$1001,products!$D$1:$D$1001,0))</f>
        <v>0.5</v>
      </c>
      <c r="L535">
        <f>IF(_xlfn.XLOOKUP(D535,products!$A$1:$A$1001,products!$E$1:$E$1001,0)=0,"",_xlfn.XLOOKUP(D535,products!$A$1:$A$1001,products!$E$1:$E$1001,0))</f>
        <v>5.3699999999999992</v>
      </c>
      <c r="M535">
        <f t="shared" si="24"/>
        <v>21.479999999999997</v>
      </c>
      <c r="N535" t="str">
        <f t="shared" si="25"/>
        <v>Robusta</v>
      </c>
      <c r="O535" t="str">
        <f t="shared" si="26"/>
        <v>Dark</v>
      </c>
      <c r="P535" t="str">
        <f>IF(_xlfn.XLOOKUP(C535,customers!$A$1:$A$1001,customers!$I$1:$I$1001,0)=0,"",_xlfn.XLOOKUP(C535,customers!$A$1:$A$1001,customers!$I$1:$I$1001,0))</f>
        <v>No</v>
      </c>
    </row>
    <row r="536" spans="1:16" x14ac:dyDescent="0.2">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IF(_xlfn.XLOOKUP(C536,customers!$A$1:$A$1001,customers!$G$1:$G$1001,0)=0,"",_xlfn.XLOOKUP(C536,customers!$A$1:$A$1001,customers!$G$1:$G$1001,0))</f>
        <v>Ireland</v>
      </c>
      <c r="I536" t="str">
        <f>IF(_xlfn.XLOOKUP(D536,products!$A$1:$A$1001,products!$B$1:$B$1001,0)=0,"",_xlfn.XLOOKUP(D536,products!$A$1:$A$1001,products!$B$1:$B$1001,0))</f>
        <v>Rob</v>
      </c>
      <c r="J536" t="str">
        <f>IF(_xlfn.XLOOKUP(D536,products!$A$1:$A$1001,products!$C$1:$C$1001,0)=0,"",_xlfn.XLOOKUP(D536,products!$A$1:$A$1001,products!$C$1:$C$1001,0))</f>
        <v>M</v>
      </c>
      <c r="K536" s="1">
        <f>IF(_xlfn.XLOOKUP(D536,products!$A$1:$A$1001,products!$D$1:$D$1001,0)=0,"",_xlfn.XLOOKUP(D536,products!$A$1:$A$1001,products!$D$1:$D$1001,0))</f>
        <v>2.5</v>
      </c>
      <c r="L536">
        <f>IF(_xlfn.XLOOKUP(D536,products!$A$1:$A$1001,products!$E$1:$E$1001,0)=0,"",_xlfn.XLOOKUP(D536,products!$A$1:$A$1001,products!$E$1:$E$1001,0))</f>
        <v>22.884999999999998</v>
      </c>
      <c r="M536">
        <f t="shared" si="24"/>
        <v>45.769999999999996</v>
      </c>
      <c r="N536" t="str">
        <f t="shared" si="25"/>
        <v>Robusta</v>
      </c>
      <c r="O536" t="str">
        <f t="shared" si="26"/>
        <v>Medium</v>
      </c>
      <c r="P536" t="str">
        <f>IF(_xlfn.XLOOKUP(C536,customers!$A$1:$A$1001,customers!$I$1:$I$1001,0)=0,"",_xlfn.XLOOKUP(C536,customers!$A$1:$A$1001,customers!$I$1:$I$1001,0))</f>
        <v>Yes</v>
      </c>
    </row>
    <row r="537" spans="1:16" x14ac:dyDescent="0.2">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IF(_xlfn.XLOOKUP(C537,customers!$A$1:$A$1001,customers!$G$1:$G$1001,0)=0,"",_xlfn.XLOOKUP(C537,customers!$A$1:$A$1001,customers!$G$1:$G$1001,0))</f>
        <v>Ireland</v>
      </c>
      <c r="I537" t="str">
        <f>IF(_xlfn.XLOOKUP(D537,products!$A$1:$A$1001,products!$B$1:$B$1001,0)=0,"",_xlfn.XLOOKUP(D537,products!$A$1:$A$1001,products!$B$1:$B$1001,0))</f>
        <v>Lib</v>
      </c>
      <c r="J537" t="str">
        <f>IF(_xlfn.XLOOKUP(D537,products!$A$1:$A$1001,products!$C$1:$C$1001,0)=0,"",_xlfn.XLOOKUP(D537,products!$A$1:$A$1001,products!$C$1:$C$1001,0))</f>
        <v>L</v>
      </c>
      <c r="K537" s="1">
        <f>IF(_xlfn.XLOOKUP(D537,products!$A$1:$A$1001,products!$D$1:$D$1001,0)=0,"",_xlfn.XLOOKUP(D537,products!$A$1:$A$1001,products!$D$1:$D$1001,0))</f>
        <v>0.2</v>
      </c>
      <c r="L537">
        <f>IF(_xlfn.XLOOKUP(D537,products!$A$1:$A$1001,products!$E$1:$E$1001,0)=0,"",_xlfn.XLOOKUP(D537,products!$A$1:$A$1001,products!$E$1:$E$1001,0))</f>
        <v>4.7549999999999999</v>
      </c>
      <c r="M537">
        <f t="shared" si="24"/>
        <v>9.51</v>
      </c>
      <c r="N537" t="str">
        <f t="shared" si="25"/>
        <v>Liberica</v>
      </c>
      <c r="O537" t="str">
        <f t="shared" si="26"/>
        <v>Light</v>
      </c>
      <c r="P537" t="str">
        <f>IF(_xlfn.XLOOKUP(C537,customers!$A$1:$A$1001,customers!$I$1:$I$1001,0)=0,"",_xlfn.XLOOKUP(C537,customers!$A$1:$A$1001,customers!$I$1:$I$1001,0))</f>
        <v>No</v>
      </c>
    </row>
    <row r="538" spans="1:16" x14ac:dyDescent="0.2">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IF(_xlfn.XLOOKUP(C538,customers!$A$1:$A$1001,customers!$G$1:$G$1001,0)=0,"",_xlfn.XLOOKUP(C538,customers!$A$1:$A$1001,customers!$G$1:$G$1001,0))</f>
        <v>Ireland</v>
      </c>
      <c r="I538" t="str">
        <f>IF(_xlfn.XLOOKUP(D538,products!$A$1:$A$1001,products!$B$1:$B$1001,0)=0,"",_xlfn.XLOOKUP(D538,products!$A$1:$A$1001,products!$B$1:$B$1001,0))</f>
        <v>Rob</v>
      </c>
      <c r="J538" t="str">
        <f>IF(_xlfn.XLOOKUP(D538,products!$A$1:$A$1001,products!$C$1:$C$1001,0)=0,"",_xlfn.XLOOKUP(D538,products!$A$1:$A$1001,products!$C$1:$C$1001,0))</f>
        <v>D</v>
      </c>
      <c r="K538" s="1">
        <f>IF(_xlfn.XLOOKUP(D538,products!$A$1:$A$1001,products!$D$1:$D$1001,0)=0,"",_xlfn.XLOOKUP(D538,products!$A$1:$A$1001,products!$D$1:$D$1001,0))</f>
        <v>0.2</v>
      </c>
      <c r="L538">
        <f>IF(_xlfn.XLOOKUP(D538,products!$A$1:$A$1001,products!$E$1:$E$1001,0)=0,"",_xlfn.XLOOKUP(D538,products!$A$1:$A$1001,products!$E$1:$E$1001,0))</f>
        <v>2.6849999999999996</v>
      </c>
      <c r="M538">
        <f t="shared" si="24"/>
        <v>8.0549999999999997</v>
      </c>
      <c r="N538" t="str">
        <f t="shared" si="25"/>
        <v>Robusta</v>
      </c>
      <c r="O538" t="str">
        <f t="shared" si="26"/>
        <v>Dark</v>
      </c>
      <c r="P538" t="str">
        <f>IF(_xlfn.XLOOKUP(C538,customers!$A$1:$A$1001,customers!$I$1:$I$1001,0)=0,"",_xlfn.XLOOKUP(C538,customers!$A$1:$A$1001,customers!$I$1:$I$1001,0))</f>
        <v>Yes</v>
      </c>
    </row>
    <row r="539" spans="1:16" x14ac:dyDescent="0.2">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IF(_xlfn.XLOOKUP(C539,customers!$A$1:$A$1001,customers!$G$1:$G$1001,0)=0,"",_xlfn.XLOOKUP(C539,customers!$A$1:$A$1001,customers!$G$1:$G$1001,0))</f>
        <v>United States</v>
      </c>
      <c r="I539" t="str">
        <f>IF(_xlfn.XLOOKUP(D539,products!$A$1:$A$1001,products!$B$1:$B$1001,0)=0,"",_xlfn.XLOOKUP(D539,products!$A$1:$A$1001,products!$B$1:$B$1001,0))</f>
        <v>Exc</v>
      </c>
      <c r="J539" t="str">
        <f>IF(_xlfn.XLOOKUP(D539,products!$A$1:$A$1001,products!$C$1:$C$1001,0)=0,"",_xlfn.XLOOKUP(D539,products!$A$1:$A$1001,products!$C$1:$C$1001,0))</f>
        <v>D</v>
      </c>
      <c r="K539" s="1">
        <f>IF(_xlfn.XLOOKUP(D539,products!$A$1:$A$1001,products!$D$1:$D$1001,0)=0,"",_xlfn.XLOOKUP(D539,products!$A$1:$A$1001,products!$D$1:$D$1001,0))</f>
        <v>2.5</v>
      </c>
      <c r="L539">
        <f>IF(_xlfn.XLOOKUP(D539,products!$A$1:$A$1001,products!$E$1:$E$1001,0)=0,"",_xlfn.XLOOKUP(D539,products!$A$1:$A$1001,products!$E$1:$E$1001,0))</f>
        <v>27.945</v>
      </c>
      <c r="M539">
        <f t="shared" si="24"/>
        <v>111.78</v>
      </c>
      <c r="N539" t="str">
        <f t="shared" si="25"/>
        <v>Excelsa</v>
      </c>
      <c r="O539" t="str">
        <f t="shared" si="26"/>
        <v>Dark</v>
      </c>
      <c r="P539" t="str">
        <f>IF(_xlfn.XLOOKUP(C539,customers!$A$1:$A$1001,customers!$I$1:$I$1001,0)=0,"",_xlfn.XLOOKUP(C539,customers!$A$1:$A$1001,customers!$I$1:$I$1001,0))</f>
        <v>Yes</v>
      </c>
    </row>
    <row r="540" spans="1:16" x14ac:dyDescent="0.2">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IF(_xlfn.XLOOKUP(C540,customers!$A$1:$A$1001,customers!$G$1:$G$1001,0)=0,"",_xlfn.XLOOKUP(C540,customers!$A$1:$A$1001,customers!$G$1:$G$1001,0))</f>
        <v>United States</v>
      </c>
      <c r="I540" t="str">
        <f>IF(_xlfn.XLOOKUP(D540,products!$A$1:$A$1001,products!$B$1:$B$1001,0)=0,"",_xlfn.XLOOKUP(D540,products!$A$1:$A$1001,products!$B$1:$B$1001,0))</f>
        <v>Rob</v>
      </c>
      <c r="J540" t="str">
        <f>IF(_xlfn.XLOOKUP(D540,products!$A$1:$A$1001,products!$C$1:$C$1001,0)=0,"",_xlfn.XLOOKUP(D540,products!$A$1:$A$1001,products!$C$1:$C$1001,0))</f>
        <v>D</v>
      </c>
      <c r="K540" s="1">
        <f>IF(_xlfn.XLOOKUP(D540,products!$A$1:$A$1001,products!$D$1:$D$1001,0)=0,"",_xlfn.XLOOKUP(D540,products!$A$1:$A$1001,products!$D$1:$D$1001,0))</f>
        <v>0.2</v>
      </c>
      <c r="L540">
        <f>IF(_xlfn.XLOOKUP(D540,products!$A$1:$A$1001,products!$E$1:$E$1001,0)=0,"",_xlfn.XLOOKUP(D540,products!$A$1:$A$1001,products!$E$1:$E$1001,0))</f>
        <v>2.6849999999999996</v>
      </c>
      <c r="M540">
        <f t="shared" si="24"/>
        <v>10.739999999999998</v>
      </c>
      <c r="N540" t="str">
        <f t="shared" si="25"/>
        <v>Robusta</v>
      </c>
      <c r="O540" t="str">
        <f t="shared" si="26"/>
        <v>Dark</v>
      </c>
      <c r="P540" t="str">
        <f>IF(_xlfn.XLOOKUP(C540,customers!$A$1:$A$1001,customers!$I$1:$I$1001,0)=0,"",_xlfn.XLOOKUP(C540,customers!$A$1:$A$1001,customers!$I$1:$I$1001,0))</f>
        <v>Yes</v>
      </c>
    </row>
    <row r="541" spans="1:16" x14ac:dyDescent="0.2">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IF(_xlfn.XLOOKUP(C541,customers!$A$1:$A$1001,customers!$G$1:$G$1001,0)=0,"",_xlfn.XLOOKUP(C541,customers!$A$1:$A$1001,customers!$G$1:$G$1001,0))</f>
        <v>United States</v>
      </c>
      <c r="I541" t="str">
        <f>IF(_xlfn.XLOOKUP(D541,products!$A$1:$A$1001,products!$B$1:$B$1001,0)=0,"",_xlfn.XLOOKUP(D541,products!$A$1:$A$1001,products!$B$1:$B$1001,0))</f>
        <v>Rob</v>
      </c>
      <c r="J541" t="str">
        <f>IF(_xlfn.XLOOKUP(D541,products!$A$1:$A$1001,products!$C$1:$C$1001,0)=0,"",_xlfn.XLOOKUP(D541,products!$A$1:$A$1001,products!$C$1:$C$1001,0))</f>
        <v>D</v>
      </c>
      <c r="K541" s="1">
        <f>IF(_xlfn.XLOOKUP(D541,products!$A$1:$A$1001,products!$D$1:$D$1001,0)=0,"",_xlfn.XLOOKUP(D541,products!$A$1:$A$1001,products!$D$1:$D$1001,0))</f>
        <v>0.5</v>
      </c>
      <c r="L541">
        <f>IF(_xlfn.XLOOKUP(D541,products!$A$1:$A$1001,products!$E$1:$E$1001,0)=0,"",_xlfn.XLOOKUP(D541,products!$A$1:$A$1001,products!$E$1:$E$1001,0))</f>
        <v>5.3699999999999992</v>
      </c>
      <c r="M541">
        <f t="shared" si="24"/>
        <v>26.849999999999994</v>
      </c>
      <c r="N541" t="str">
        <f t="shared" si="25"/>
        <v>Robusta</v>
      </c>
      <c r="O541" t="str">
        <f t="shared" si="26"/>
        <v>Dark</v>
      </c>
      <c r="P541" t="str">
        <f>IF(_xlfn.XLOOKUP(C541,customers!$A$1:$A$1001,customers!$I$1:$I$1001,0)=0,"",_xlfn.XLOOKUP(C541,customers!$A$1:$A$1001,customers!$I$1:$I$1001,0))</f>
        <v>No</v>
      </c>
    </row>
    <row r="542" spans="1:16" x14ac:dyDescent="0.2">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IF(_xlfn.XLOOKUP(C542,customers!$A$1:$A$1001,customers!$G$1:$G$1001,0)=0,"",_xlfn.XLOOKUP(C542,customers!$A$1:$A$1001,customers!$G$1:$G$1001,0))</f>
        <v>United States</v>
      </c>
      <c r="I542" t="str">
        <f>IF(_xlfn.XLOOKUP(D542,products!$A$1:$A$1001,products!$B$1:$B$1001,0)=0,"",_xlfn.XLOOKUP(D542,products!$A$1:$A$1001,products!$B$1:$B$1001,0))</f>
        <v>Lib</v>
      </c>
      <c r="J542" t="str">
        <f>IF(_xlfn.XLOOKUP(D542,products!$A$1:$A$1001,products!$C$1:$C$1001,0)=0,"",_xlfn.XLOOKUP(D542,products!$A$1:$A$1001,products!$C$1:$C$1001,0))</f>
        <v>L</v>
      </c>
      <c r="K542" s="1">
        <f>IF(_xlfn.XLOOKUP(D542,products!$A$1:$A$1001,products!$D$1:$D$1001,0)=0,"",_xlfn.XLOOKUP(D542,products!$A$1:$A$1001,products!$D$1:$D$1001,0))</f>
        <v>1</v>
      </c>
      <c r="L542">
        <f>IF(_xlfn.XLOOKUP(D542,products!$A$1:$A$1001,products!$E$1:$E$1001,0)=0,"",_xlfn.XLOOKUP(D542,products!$A$1:$A$1001,products!$E$1:$E$1001,0))</f>
        <v>15.85</v>
      </c>
      <c r="M542">
        <f t="shared" si="24"/>
        <v>63.4</v>
      </c>
      <c r="N542" t="str">
        <f t="shared" si="25"/>
        <v>Liberica</v>
      </c>
      <c r="O542" t="str">
        <f t="shared" si="26"/>
        <v>Light</v>
      </c>
      <c r="P542" t="str">
        <f>IF(_xlfn.XLOOKUP(C542,customers!$A$1:$A$1001,customers!$I$1:$I$1001,0)=0,"",_xlfn.XLOOKUP(C542,customers!$A$1:$A$1001,customers!$I$1:$I$1001,0))</f>
        <v>Yes</v>
      </c>
    </row>
    <row r="543" spans="1:16" x14ac:dyDescent="0.2">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IF(_xlfn.XLOOKUP(C543,customers!$A$1:$A$1001,customers!$G$1:$G$1001,0)=0,"",_xlfn.XLOOKUP(C543,customers!$A$1:$A$1001,customers!$G$1:$G$1001,0))</f>
        <v>Ireland</v>
      </c>
      <c r="I543" t="str">
        <f>IF(_xlfn.XLOOKUP(D543,products!$A$1:$A$1001,products!$B$1:$B$1001,0)=0,"",_xlfn.XLOOKUP(D543,products!$A$1:$A$1001,products!$B$1:$B$1001,0))</f>
        <v>Ara</v>
      </c>
      <c r="J543" t="str">
        <f>IF(_xlfn.XLOOKUP(D543,products!$A$1:$A$1001,products!$C$1:$C$1001,0)=0,"",_xlfn.XLOOKUP(D543,products!$A$1:$A$1001,products!$C$1:$C$1001,0))</f>
        <v>D</v>
      </c>
      <c r="K543" s="1">
        <f>IF(_xlfn.XLOOKUP(D543,products!$A$1:$A$1001,products!$D$1:$D$1001,0)=0,"",_xlfn.XLOOKUP(D543,products!$A$1:$A$1001,products!$D$1:$D$1001,0))</f>
        <v>2.5</v>
      </c>
      <c r="L543">
        <f>IF(_xlfn.XLOOKUP(D543,products!$A$1:$A$1001,products!$E$1:$E$1001,0)=0,"",_xlfn.XLOOKUP(D543,products!$A$1:$A$1001,products!$E$1:$E$1001,0))</f>
        <v>22.884999999999998</v>
      </c>
      <c r="M543">
        <f t="shared" si="24"/>
        <v>22.884999999999998</v>
      </c>
      <c r="N543" t="str">
        <f t="shared" si="25"/>
        <v>Arabica</v>
      </c>
      <c r="O543" t="str">
        <f t="shared" si="26"/>
        <v>Dark</v>
      </c>
      <c r="P543" t="str">
        <f>IF(_xlfn.XLOOKUP(C543,customers!$A$1:$A$1001,customers!$I$1:$I$1001,0)=0,"",_xlfn.XLOOKUP(C543,customers!$A$1:$A$1001,customers!$I$1:$I$1001,0))</f>
        <v>Yes</v>
      </c>
    </row>
    <row r="544" spans="1:16" x14ac:dyDescent="0.2">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IF(_xlfn.XLOOKUP(C544,customers!$A$1:$A$1001,customers!$G$1:$G$1001,0)=0,"",_xlfn.XLOOKUP(C544,customers!$A$1:$A$1001,customers!$G$1:$G$1001,0))</f>
        <v>United States</v>
      </c>
      <c r="I544" t="str">
        <f>IF(_xlfn.XLOOKUP(D544,products!$A$1:$A$1001,products!$B$1:$B$1001,0)=0,"",_xlfn.XLOOKUP(D544,products!$A$1:$A$1001,products!$B$1:$B$1001,0))</f>
        <v>Ara</v>
      </c>
      <c r="J544" t="str">
        <f>IF(_xlfn.XLOOKUP(D544,products!$A$1:$A$1001,products!$C$1:$C$1001,0)=0,"",_xlfn.XLOOKUP(D544,products!$A$1:$A$1001,products!$C$1:$C$1001,0))</f>
        <v>M</v>
      </c>
      <c r="K544" s="1">
        <f>IF(_xlfn.XLOOKUP(D544,products!$A$1:$A$1001,products!$D$1:$D$1001,0)=0,"",_xlfn.XLOOKUP(D544,products!$A$1:$A$1001,products!$D$1:$D$1001,0))</f>
        <v>2.5</v>
      </c>
      <c r="L544">
        <f>IF(_xlfn.XLOOKUP(D544,products!$A$1:$A$1001,products!$E$1:$E$1001,0)=0,"",_xlfn.XLOOKUP(D544,products!$A$1:$A$1001,products!$E$1:$E$1001,0))</f>
        <v>25.874999999999996</v>
      </c>
      <c r="M544">
        <f t="shared" si="24"/>
        <v>103.49999999999999</v>
      </c>
      <c r="N544" t="str">
        <f t="shared" si="25"/>
        <v>Arabica</v>
      </c>
      <c r="O544" t="str">
        <f t="shared" si="26"/>
        <v>Medium</v>
      </c>
      <c r="P544" t="str">
        <f>IF(_xlfn.XLOOKUP(C544,customers!$A$1:$A$1001,customers!$I$1:$I$1001,0)=0,"",_xlfn.XLOOKUP(C544,customers!$A$1:$A$1001,customers!$I$1:$I$1001,0))</f>
        <v>No</v>
      </c>
    </row>
    <row r="545" spans="1:16" x14ac:dyDescent="0.2">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IF(_xlfn.XLOOKUP(C545,customers!$A$1:$A$1001,customers!$G$1:$G$1001,0)=0,"",_xlfn.XLOOKUP(C545,customers!$A$1:$A$1001,customers!$G$1:$G$1001,0))</f>
        <v>United States</v>
      </c>
      <c r="I545" t="str">
        <f>IF(_xlfn.XLOOKUP(D545,products!$A$1:$A$1001,products!$B$1:$B$1001,0)=0,"",_xlfn.XLOOKUP(D545,products!$A$1:$A$1001,products!$B$1:$B$1001,0))</f>
        <v>Rob</v>
      </c>
      <c r="J545" t="str">
        <f>IF(_xlfn.XLOOKUP(D545,products!$A$1:$A$1001,products!$C$1:$C$1001,0)=0,"",_xlfn.XLOOKUP(D545,products!$A$1:$A$1001,products!$C$1:$C$1001,0))</f>
        <v>L</v>
      </c>
      <c r="K545" s="1">
        <f>IF(_xlfn.XLOOKUP(D545,products!$A$1:$A$1001,products!$D$1:$D$1001,0)=0,"",_xlfn.XLOOKUP(D545,products!$A$1:$A$1001,products!$D$1:$D$1001,0))</f>
        <v>2.5</v>
      </c>
      <c r="L545">
        <f>IF(_xlfn.XLOOKUP(D545,products!$A$1:$A$1001,products!$E$1:$E$1001,0)=0,"",_xlfn.XLOOKUP(D545,products!$A$1:$A$1001,products!$E$1:$E$1001,0))</f>
        <v>27.484999999999996</v>
      </c>
      <c r="M545">
        <f t="shared" si="24"/>
        <v>54.969999999999992</v>
      </c>
      <c r="N545" t="str">
        <f t="shared" si="25"/>
        <v>Robusta</v>
      </c>
      <c r="O545" t="str">
        <f t="shared" si="26"/>
        <v>Light</v>
      </c>
      <c r="P545" t="str">
        <f>IF(_xlfn.XLOOKUP(C545,customers!$A$1:$A$1001,customers!$I$1:$I$1001,0)=0,"",_xlfn.XLOOKUP(C545,customers!$A$1:$A$1001,customers!$I$1:$I$1001,0))</f>
        <v>No</v>
      </c>
    </row>
    <row r="546" spans="1:16" x14ac:dyDescent="0.2">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IF(_xlfn.XLOOKUP(C546,customers!$A$1:$A$1001,customers!$G$1:$G$1001,0)=0,"",_xlfn.XLOOKUP(C546,customers!$A$1:$A$1001,customers!$G$1:$G$1001,0))</f>
        <v>United States</v>
      </c>
      <c r="I546" t="str">
        <f>IF(_xlfn.XLOOKUP(D546,products!$A$1:$A$1001,products!$B$1:$B$1001,0)=0,"",_xlfn.XLOOKUP(D546,products!$A$1:$A$1001,products!$B$1:$B$1001,0))</f>
        <v>Ara</v>
      </c>
      <c r="J546" t="str">
        <f>IF(_xlfn.XLOOKUP(D546,products!$A$1:$A$1001,products!$C$1:$C$1001,0)=0,"",_xlfn.XLOOKUP(D546,products!$A$1:$A$1001,products!$C$1:$C$1001,0))</f>
        <v>L</v>
      </c>
      <c r="K546" s="1">
        <f>IF(_xlfn.XLOOKUP(D546,products!$A$1:$A$1001,products!$D$1:$D$1001,0)=0,"",_xlfn.XLOOKUP(D546,products!$A$1:$A$1001,products!$D$1:$D$1001,0))</f>
        <v>0.5</v>
      </c>
      <c r="L546">
        <f>IF(_xlfn.XLOOKUP(D546,products!$A$1:$A$1001,products!$E$1:$E$1001,0)=0,"",_xlfn.XLOOKUP(D546,products!$A$1:$A$1001,products!$E$1:$E$1001,0))</f>
        <v>7.77</v>
      </c>
      <c r="M546">
        <f t="shared" si="24"/>
        <v>15.54</v>
      </c>
      <c r="N546" t="str">
        <f t="shared" si="25"/>
        <v>Arabica</v>
      </c>
      <c r="O546" t="str">
        <f t="shared" si="26"/>
        <v>Light</v>
      </c>
      <c r="P546" t="str">
        <f>IF(_xlfn.XLOOKUP(C546,customers!$A$1:$A$1001,customers!$I$1:$I$1001,0)=0,"",_xlfn.XLOOKUP(C546,customers!$A$1:$A$1001,customers!$I$1:$I$1001,0))</f>
        <v>No</v>
      </c>
    </row>
    <row r="547" spans="1:16" x14ac:dyDescent="0.2">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IF(_xlfn.XLOOKUP(C547,customers!$A$1:$A$1001,customers!$G$1:$G$1001,0)=0,"",_xlfn.XLOOKUP(C547,customers!$A$1:$A$1001,customers!$G$1:$G$1001,0))</f>
        <v>United Kingdom</v>
      </c>
      <c r="I547" t="str">
        <f>IF(_xlfn.XLOOKUP(D547,products!$A$1:$A$1001,products!$B$1:$B$1001,0)=0,"",_xlfn.XLOOKUP(D547,products!$A$1:$A$1001,products!$B$1:$B$1001,0))</f>
        <v>Lib</v>
      </c>
      <c r="J547" t="str">
        <f>IF(_xlfn.XLOOKUP(D547,products!$A$1:$A$1001,products!$C$1:$C$1001,0)=0,"",_xlfn.XLOOKUP(D547,products!$A$1:$A$1001,products!$C$1:$C$1001,0))</f>
        <v>D</v>
      </c>
      <c r="K547" s="1">
        <f>IF(_xlfn.XLOOKUP(D547,products!$A$1:$A$1001,products!$D$1:$D$1001,0)=0,"",_xlfn.XLOOKUP(D547,products!$A$1:$A$1001,products!$D$1:$D$1001,0))</f>
        <v>0.2</v>
      </c>
      <c r="L547">
        <f>IF(_xlfn.XLOOKUP(D547,products!$A$1:$A$1001,products!$E$1:$E$1001,0)=0,"",_xlfn.XLOOKUP(D547,products!$A$1:$A$1001,products!$E$1:$E$1001,0))</f>
        <v>3.8849999999999998</v>
      </c>
      <c r="M547">
        <f t="shared" si="24"/>
        <v>15.54</v>
      </c>
      <c r="N547" t="str">
        <f t="shared" si="25"/>
        <v>Liberica</v>
      </c>
      <c r="O547" t="str">
        <f t="shared" si="26"/>
        <v>Dark</v>
      </c>
      <c r="P547" t="str">
        <f>IF(_xlfn.XLOOKUP(C547,customers!$A$1:$A$1001,customers!$I$1:$I$1001,0)=0,"",_xlfn.XLOOKUP(C547,customers!$A$1:$A$1001,customers!$I$1:$I$1001,0))</f>
        <v>No</v>
      </c>
    </row>
    <row r="548" spans="1:16" x14ac:dyDescent="0.2">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IF(_xlfn.XLOOKUP(C548,customers!$A$1:$A$1001,customers!$G$1:$G$1001,0)=0,"",_xlfn.XLOOKUP(C548,customers!$A$1:$A$1001,customers!$G$1:$G$1001,0))</f>
        <v>Ireland</v>
      </c>
      <c r="I548" t="str">
        <f>IF(_xlfn.XLOOKUP(D548,products!$A$1:$A$1001,products!$B$1:$B$1001,0)=0,"",_xlfn.XLOOKUP(D548,products!$A$1:$A$1001,products!$B$1:$B$1001,0))</f>
        <v>Exc</v>
      </c>
      <c r="J548" t="str">
        <f>IF(_xlfn.XLOOKUP(D548,products!$A$1:$A$1001,products!$C$1:$C$1001,0)=0,"",_xlfn.XLOOKUP(D548,products!$A$1:$A$1001,products!$C$1:$C$1001,0))</f>
        <v>D</v>
      </c>
      <c r="K548" s="1">
        <f>IF(_xlfn.XLOOKUP(D548,products!$A$1:$A$1001,products!$D$1:$D$1001,0)=0,"",_xlfn.XLOOKUP(D548,products!$A$1:$A$1001,products!$D$1:$D$1001,0))</f>
        <v>2.5</v>
      </c>
      <c r="L548">
        <f>IF(_xlfn.XLOOKUP(D548,products!$A$1:$A$1001,products!$E$1:$E$1001,0)=0,"",_xlfn.XLOOKUP(D548,products!$A$1:$A$1001,products!$E$1:$E$1001,0))</f>
        <v>27.945</v>
      </c>
      <c r="M548">
        <f t="shared" si="24"/>
        <v>83.835000000000008</v>
      </c>
      <c r="N548" t="str">
        <f t="shared" si="25"/>
        <v>Excelsa</v>
      </c>
      <c r="O548" t="str">
        <f t="shared" si="26"/>
        <v>Dark</v>
      </c>
      <c r="P548" t="str">
        <f>IF(_xlfn.XLOOKUP(C548,customers!$A$1:$A$1001,customers!$I$1:$I$1001,0)=0,"",_xlfn.XLOOKUP(C548,customers!$A$1:$A$1001,customers!$I$1:$I$1001,0))</f>
        <v>No</v>
      </c>
    </row>
    <row r="549" spans="1:16" x14ac:dyDescent="0.2">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IF(_xlfn.XLOOKUP(C549,customers!$A$1:$A$1001,customers!$G$1:$G$1001,0)=0,"",_xlfn.XLOOKUP(C549,customers!$A$1:$A$1001,customers!$G$1:$G$1001,0))</f>
        <v>United States</v>
      </c>
      <c r="I549" t="str">
        <f>IF(_xlfn.XLOOKUP(D549,products!$A$1:$A$1001,products!$B$1:$B$1001,0)=0,"",_xlfn.XLOOKUP(D549,products!$A$1:$A$1001,products!$B$1:$B$1001,0))</f>
        <v>Rob</v>
      </c>
      <c r="J549" t="str">
        <f>IF(_xlfn.XLOOKUP(D549,products!$A$1:$A$1001,products!$C$1:$C$1001,0)=0,"",_xlfn.XLOOKUP(D549,products!$A$1:$A$1001,products!$C$1:$C$1001,0))</f>
        <v>L</v>
      </c>
      <c r="K549" s="1">
        <f>IF(_xlfn.XLOOKUP(D549,products!$A$1:$A$1001,products!$D$1:$D$1001,0)=0,"",_xlfn.XLOOKUP(D549,products!$A$1:$A$1001,products!$D$1:$D$1001,0))</f>
        <v>0.2</v>
      </c>
      <c r="L549">
        <f>IF(_xlfn.XLOOKUP(D549,products!$A$1:$A$1001,products!$E$1:$E$1001,0)=0,"",_xlfn.XLOOKUP(D549,products!$A$1:$A$1001,products!$E$1:$E$1001,0))</f>
        <v>3.5849999999999995</v>
      </c>
      <c r="M549">
        <f t="shared" si="24"/>
        <v>10.754999999999999</v>
      </c>
      <c r="N549" t="str">
        <f t="shared" si="25"/>
        <v>Robusta</v>
      </c>
      <c r="O549" t="str">
        <f t="shared" si="26"/>
        <v>Light</v>
      </c>
      <c r="P549" t="str">
        <f>IF(_xlfn.XLOOKUP(C549,customers!$A$1:$A$1001,customers!$I$1:$I$1001,0)=0,"",_xlfn.XLOOKUP(C549,customers!$A$1:$A$1001,customers!$I$1:$I$1001,0))</f>
        <v>Yes</v>
      </c>
    </row>
    <row r="550" spans="1:16" x14ac:dyDescent="0.2">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IF(_xlfn.XLOOKUP(C550,customers!$A$1:$A$1001,customers!$G$1:$G$1001,0)=0,"",_xlfn.XLOOKUP(C550,customers!$A$1:$A$1001,customers!$G$1:$G$1001,0))</f>
        <v>United States</v>
      </c>
      <c r="I550" t="str">
        <f>IF(_xlfn.XLOOKUP(D550,products!$A$1:$A$1001,products!$B$1:$B$1001,0)=0,"",_xlfn.XLOOKUP(D550,products!$A$1:$A$1001,products!$B$1:$B$1001,0))</f>
        <v>Exc</v>
      </c>
      <c r="J550" t="str">
        <f>IF(_xlfn.XLOOKUP(D550,products!$A$1:$A$1001,products!$C$1:$C$1001,0)=0,"",_xlfn.XLOOKUP(D550,products!$A$1:$A$1001,products!$C$1:$C$1001,0))</f>
        <v>L</v>
      </c>
      <c r="K550" s="1">
        <f>IF(_xlfn.XLOOKUP(D550,products!$A$1:$A$1001,products!$D$1:$D$1001,0)=0,"",_xlfn.XLOOKUP(D550,products!$A$1:$A$1001,products!$D$1:$D$1001,0))</f>
        <v>0.2</v>
      </c>
      <c r="L550">
        <f>IF(_xlfn.XLOOKUP(D550,products!$A$1:$A$1001,products!$E$1:$E$1001,0)=0,"",_xlfn.XLOOKUP(D550,products!$A$1:$A$1001,products!$E$1:$E$1001,0))</f>
        <v>4.4550000000000001</v>
      </c>
      <c r="M550">
        <f t="shared" si="24"/>
        <v>13.365</v>
      </c>
      <c r="N550" t="str">
        <f t="shared" si="25"/>
        <v>Excelsa</v>
      </c>
      <c r="O550" t="str">
        <f t="shared" si="26"/>
        <v>Light</v>
      </c>
      <c r="P550" t="str">
        <f>IF(_xlfn.XLOOKUP(C550,customers!$A$1:$A$1001,customers!$I$1:$I$1001,0)=0,"",_xlfn.XLOOKUP(C550,customers!$A$1:$A$1001,customers!$I$1:$I$1001,0))</f>
        <v>Yes</v>
      </c>
    </row>
    <row r="551" spans="1:16" x14ac:dyDescent="0.2">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IF(_xlfn.XLOOKUP(C551,customers!$A$1:$A$1001,customers!$G$1:$G$1001,0)=0,"",_xlfn.XLOOKUP(C551,customers!$A$1:$A$1001,customers!$G$1:$G$1001,0))</f>
        <v>United States</v>
      </c>
      <c r="I551" t="str">
        <f>IF(_xlfn.XLOOKUP(D551,products!$A$1:$A$1001,products!$B$1:$B$1001,0)=0,"",_xlfn.XLOOKUP(D551,products!$A$1:$A$1001,products!$B$1:$B$1001,0))</f>
        <v>Exc</v>
      </c>
      <c r="J551" t="str">
        <f>IF(_xlfn.XLOOKUP(D551,products!$A$1:$A$1001,products!$C$1:$C$1001,0)=0,"",_xlfn.XLOOKUP(D551,products!$A$1:$A$1001,products!$C$1:$C$1001,0))</f>
        <v>L</v>
      </c>
      <c r="K551" s="1">
        <f>IF(_xlfn.XLOOKUP(D551,products!$A$1:$A$1001,products!$D$1:$D$1001,0)=0,"",_xlfn.XLOOKUP(D551,products!$A$1:$A$1001,products!$D$1:$D$1001,0))</f>
        <v>0.2</v>
      </c>
      <c r="L551">
        <f>IF(_xlfn.XLOOKUP(D551,products!$A$1:$A$1001,products!$E$1:$E$1001,0)=0,"",_xlfn.XLOOKUP(D551,products!$A$1:$A$1001,products!$E$1:$E$1001,0))</f>
        <v>4.4550000000000001</v>
      </c>
      <c r="M551">
        <f t="shared" si="24"/>
        <v>17.82</v>
      </c>
      <c r="N551" t="str">
        <f t="shared" si="25"/>
        <v>Excelsa</v>
      </c>
      <c r="O551" t="str">
        <f t="shared" si="26"/>
        <v>Light</v>
      </c>
      <c r="P551" t="str">
        <f>IF(_xlfn.XLOOKUP(C551,customers!$A$1:$A$1001,customers!$I$1:$I$1001,0)=0,"",_xlfn.XLOOKUP(C551,customers!$A$1:$A$1001,customers!$I$1:$I$1001,0))</f>
        <v>Yes</v>
      </c>
    </row>
    <row r="552" spans="1:16" x14ac:dyDescent="0.2">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IF(_xlfn.XLOOKUP(C552,customers!$A$1:$A$1001,customers!$G$1:$G$1001,0)=0,"",_xlfn.XLOOKUP(C552,customers!$A$1:$A$1001,customers!$G$1:$G$1001,0))</f>
        <v>United States</v>
      </c>
      <c r="I552" t="str">
        <f>IF(_xlfn.XLOOKUP(D552,products!$A$1:$A$1001,products!$B$1:$B$1001,0)=0,"",_xlfn.XLOOKUP(D552,products!$A$1:$A$1001,products!$B$1:$B$1001,0))</f>
        <v>Lib</v>
      </c>
      <c r="J552" t="str">
        <f>IF(_xlfn.XLOOKUP(D552,products!$A$1:$A$1001,products!$C$1:$C$1001,0)=0,"",_xlfn.XLOOKUP(D552,products!$A$1:$A$1001,products!$C$1:$C$1001,0))</f>
        <v>D</v>
      </c>
      <c r="K552" s="1">
        <f>IF(_xlfn.XLOOKUP(D552,products!$A$1:$A$1001,products!$D$1:$D$1001,0)=0,"",_xlfn.XLOOKUP(D552,products!$A$1:$A$1001,products!$D$1:$D$1001,0))</f>
        <v>0.2</v>
      </c>
      <c r="L552">
        <f>IF(_xlfn.XLOOKUP(D552,products!$A$1:$A$1001,products!$E$1:$E$1001,0)=0,"",_xlfn.XLOOKUP(D552,products!$A$1:$A$1001,products!$E$1:$E$1001,0))</f>
        <v>3.8849999999999998</v>
      </c>
      <c r="M552">
        <f t="shared" si="24"/>
        <v>23.31</v>
      </c>
      <c r="N552" t="str">
        <f t="shared" si="25"/>
        <v>Liberica</v>
      </c>
      <c r="O552" t="str">
        <f t="shared" si="26"/>
        <v>Dark</v>
      </c>
      <c r="P552" t="str">
        <f>IF(_xlfn.XLOOKUP(C552,customers!$A$1:$A$1001,customers!$I$1:$I$1001,0)=0,"",_xlfn.XLOOKUP(C552,customers!$A$1:$A$1001,customers!$I$1:$I$1001,0))</f>
        <v>Yes</v>
      </c>
    </row>
    <row r="553" spans="1:16" x14ac:dyDescent="0.2">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IF(_xlfn.XLOOKUP(C553,customers!$A$1:$A$1001,customers!$G$1:$G$1001,0)=0,"",_xlfn.XLOOKUP(C553,customers!$A$1:$A$1001,customers!$G$1:$G$1001,0))</f>
        <v>United States</v>
      </c>
      <c r="I553" t="str">
        <f>IF(_xlfn.XLOOKUP(D553,products!$A$1:$A$1001,products!$B$1:$B$1001,0)=0,"",_xlfn.XLOOKUP(D553,products!$A$1:$A$1001,products!$B$1:$B$1001,0))</f>
        <v>Exc</v>
      </c>
      <c r="J553" t="str">
        <f>IF(_xlfn.XLOOKUP(D553,products!$A$1:$A$1001,products!$C$1:$C$1001,0)=0,"",_xlfn.XLOOKUP(D553,products!$A$1:$A$1001,products!$C$1:$C$1001,0))</f>
        <v>D</v>
      </c>
      <c r="K553" s="1">
        <f>IF(_xlfn.XLOOKUP(D553,products!$A$1:$A$1001,products!$D$1:$D$1001,0)=0,"",_xlfn.XLOOKUP(D553,products!$A$1:$A$1001,products!$D$1:$D$1001,0))</f>
        <v>0.2</v>
      </c>
      <c r="L553">
        <f>IF(_xlfn.XLOOKUP(D553,products!$A$1:$A$1001,products!$E$1:$E$1001,0)=0,"",_xlfn.XLOOKUP(D553,products!$A$1:$A$1001,products!$E$1:$E$1001,0))</f>
        <v>3.645</v>
      </c>
      <c r="M553">
        <f t="shared" si="24"/>
        <v>7.29</v>
      </c>
      <c r="N553" t="str">
        <f t="shared" si="25"/>
        <v>Excelsa</v>
      </c>
      <c r="O553" t="str">
        <f t="shared" si="26"/>
        <v>Dark</v>
      </c>
      <c r="P553" t="str">
        <f>IF(_xlfn.XLOOKUP(C553,customers!$A$1:$A$1001,customers!$I$1:$I$1001,0)=0,"",_xlfn.XLOOKUP(C553,customers!$A$1:$A$1001,customers!$I$1:$I$1001,0))</f>
        <v>No</v>
      </c>
    </row>
    <row r="554" spans="1:16" x14ac:dyDescent="0.2">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IF(_xlfn.XLOOKUP(C554,customers!$A$1:$A$1001,customers!$G$1:$G$1001,0)=0,"",_xlfn.XLOOKUP(C554,customers!$A$1:$A$1001,customers!$G$1:$G$1001,0))</f>
        <v>United Kingdom</v>
      </c>
      <c r="I554" t="str">
        <f>IF(_xlfn.XLOOKUP(D554,products!$A$1:$A$1001,products!$B$1:$B$1001,0)=0,"",_xlfn.XLOOKUP(D554,products!$A$1:$A$1001,products!$B$1:$B$1001,0))</f>
        <v>Exc</v>
      </c>
      <c r="J554" t="str">
        <f>IF(_xlfn.XLOOKUP(D554,products!$A$1:$A$1001,products!$C$1:$C$1001,0)=0,"",_xlfn.XLOOKUP(D554,products!$A$1:$A$1001,products!$C$1:$C$1001,0))</f>
        <v>L</v>
      </c>
      <c r="K554" s="1">
        <f>IF(_xlfn.XLOOKUP(D554,products!$A$1:$A$1001,products!$D$1:$D$1001,0)=0,"",_xlfn.XLOOKUP(D554,products!$A$1:$A$1001,products!$D$1:$D$1001,0))</f>
        <v>0.2</v>
      </c>
      <c r="L554">
        <f>IF(_xlfn.XLOOKUP(D554,products!$A$1:$A$1001,products!$E$1:$E$1001,0)=0,"",_xlfn.XLOOKUP(D554,products!$A$1:$A$1001,products!$E$1:$E$1001,0))</f>
        <v>4.4550000000000001</v>
      </c>
      <c r="M554">
        <f t="shared" si="24"/>
        <v>17.82</v>
      </c>
      <c r="N554" t="str">
        <f t="shared" si="25"/>
        <v>Excelsa</v>
      </c>
      <c r="O554" t="str">
        <f t="shared" si="26"/>
        <v>Light</v>
      </c>
      <c r="P554" t="str">
        <f>IF(_xlfn.XLOOKUP(C554,customers!$A$1:$A$1001,customers!$I$1:$I$1001,0)=0,"",_xlfn.XLOOKUP(C554,customers!$A$1:$A$1001,customers!$I$1:$I$1001,0))</f>
        <v>Yes</v>
      </c>
    </row>
    <row r="555" spans="1:16" x14ac:dyDescent="0.2">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IF(_xlfn.XLOOKUP(C555,customers!$A$1:$A$1001,customers!$G$1:$G$1001,0)=0,"",_xlfn.XLOOKUP(C555,customers!$A$1:$A$1001,customers!$G$1:$G$1001,0))</f>
        <v>United States</v>
      </c>
      <c r="I555" t="str">
        <f>IF(_xlfn.XLOOKUP(D555,products!$A$1:$A$1001,products!$B$1:$B$1001,0)=0,"",_xlfn.XLOOKUP(D555,products!$A$1:$A$1001,products!$B$1:$B$1001,0))</f>
        <v>Exc</v>
      </c>
      <c r="J555" t="str">
        <f>IF(_xlfn.XLOOKUP(D555,products!$A$1:$A$1001,products!$C$1:$C$1001,0)=0,"",_xlfn.XLOOKUP(D555,products!$A$1:$A$1001,products!$C$1:$C$1001,0))</f>
        <v>M</v>
      </c>
      <c r="K555" s="1">
        <f>IF(_xlfn.XLOOKUP(D555,products!$A$1:$A$1001,products!$D$1:$D$1001,0)=0,"",_xlfn.XLOOKUP(D555,products!$A$1:$A$1001,products!$D$1:$D$1001,0))</f>
        <v>1</v>
      </c>
      <c r="L555">
        <f>IF(_xlfn.XLOOKUP(D555,products!$A$1:$A$1001,products!$E$1:$E$1001,0)=0,"",_xlfn.XLOOKUP(D555,products!$A$1:$A$1001,products!$E$1:$E$1001,0))</f>
        <v>13.75</v>
      </c>
      <c r="M555">
        <f t="shared" si="24"/>
        <v>68.75</v>
      </c>
      <c r="N555" t="str">
        <f t="shared" si="25"/>
        <v>Excelsa</v>
      </c>
      <c r="O555" t="str">
        <f t="shared" si="26"/>
        <v>Medium</v>
      </c>
      <c r="P555" t="str">
        <f>IF(_xlfn.XLOOKUP(C555,customers!$A$1:$A$1001,customers!$I$1:$I$1001,0)=0,"",_xlfn.XLOOKUP(C555,customers!$A$1:$A$1001,customers!$I$1:$I$1001,0))</f>
        <v>No</v>
      </c>
    </row>
    <row r="556" spans="1:16" x14ac:dyDescent="0.2">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IF(_xlfn.XLOOKUP(C556,customers!$A$1:$A$1001,customers!$G$1:$G$1001,0)=0,"",_xlfn.XLOOKUP(C556,customers!$A$1:$A$1001,customers!$G$1:$G$1001,0))</f>
        <v>United Kingdom</v>
      </c>
      <c r="I556" t="str">
        <f>IF(_xlfn.XLOOKUP(D556,products!$A$1:$A$1001,products!$B$1:$B$1001,0)=0,"",_xlfn.XLOOKUP(D556,products!$A$1:$A$1001,products!$B$1:$B$1001,0))</f>
        <v>Rob</v>
      </c>
      <c r="J556" t="str">
        <f>IF(_xlfn.XLOOKUP(D556,products!$A$1:$A$1001,products!$C$1:$C$1001,0)=0,"",_xlfn.XLOOKUP(D556,products!$A$1:$A$1001,products!$C$1:$C$1001,0))</f>
        <v>L</v>
      </c>
      <c r="K556" s="1">
        <f>IF(_xlfn.XLOOKUP(D556,products!$A$1:$A$1001,products!$D$1:$D$1001,0)=0,"",_xlfn.XLOOKUP(D556,products!$A$1:$A$1001,products!$D$1:$D$1001,0))</f>
        <v>2.5</v>
      </c>
      <c r="L556">
        <f>IF(_xlfn.XLOOKUP(D556,products!$A$1:$A$1001,products!$E$1:$E$1001,0)=0,"",_xlfn.XLOOKUP(D556,products!$A$1:$A$1001,products!$E$1:$E$1001,0))</f>
        <v>27.484999999999996</v>
      </c>
      <c r="M556">
        <f t="shared" si="24"/>
        <v>54.969999999999992</v>
      </c>
      <c r="N556" t="str">
        <f t="shared" si="25"/>
        <v>Robusta</v>
      </c>
      <c r="O556" t="str">
        <f t="shared" si="26"/>
        <v>Light</v>
      </c>
      <c r="P556" t="str">
        <f>IF(_xlfn.XLOOKUP(C556,customers!$A$1:$A$1001,customers!$I$1:$I$1001,0)=0,"",_xlfn.XLOOKUP(C556,customers!$A$1:$A$1001,customers!$I$1:$I$1001,0))</f>
        <v>Yes</v>
      </c>
    </row>
    <row r="557" spans="1:16" x14ac:dyDescent="0.2">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IF(_xlfn.XLOOKUP(C557,customers!$A$1:$A$1001,customers!$G$1:$G$1001,0)=0,"",_xlfn.XLOOKUP(C557,customers!$A$1:$A$1001,customers!$G$1:$G$1001,0))</f>
        <v>Ireland</v>
      </c>
      <c r="I557" t="str">
        <f>IF(_xlfn.XLOOKUP(D557,products!$A$1:$A$1001,products!$B$1:$B$1001,0)=0,"",_xlfn.XLOOKUP(D557,products!$A$1:$A$1001,products!$B$1:$B$1001,0))</f>
        <v>Exc</v>
      </c>
      <c r="J557" t="str">
        <f>IF(_xlfn.XLOOKUP(D557,products!$A$1:$A$1001,products!$C$1:$C$1001,0)=0,"",_xlfn.XLOOKUP(D557,products!$A$1:$A$1001,products!$C$1:$C$1001,0))</f>
        <v>M</v>
      </c>
      <c r="K557" s="1">
        <f>IF(_xlfn.XLOOKUP(D557,products!$A$1:$A$1001,products!$D$1:$D$1001,0)=0,"",_xlfn.XLOOKUP(D557,products!$A$1:$A$1001,products!$D$1:$D$1001,0))</f>
        <v>1</v>
      </c>
      <c r="L557">
        <f>IF(_xlfn.XLOOKUP(D557,products!$A$1:$A$1001,products!$E$1:$E$1001,0)=0,"",_xlfn.XLOOKUP(D557,products!$A$1:$A$1001,products!$E$1:$E$1001,0))</f>
        <v>13.75</v>
      </c>
      <c r="M557">
        <f t="shared" si="24"/>
        <v>82.5</v>
      </c>
      <c r="N557" t="str">
        <f t="shared" si="25"/>
        <v>Excelsa</v>
      </c>
      <c r="O557" t="str">
        <f t="shared" si="26"/>
        <v>Medium</v>
      </c>
      <c r="P557" t="str">
        <f>IF(_xlfn.XLOOKUP(C557,customers!$A$1:$A$1001,customers!$I$1:$I$1001,0)=0,"",_xlfn.XLOOKUP(C557,customers!$A$1:$A$1001,customers!$I$1:$I$1001,0))</f>
        <v>No</v>
      </c>
    </row>
    <row r="558" spans="1:16" x14ac:dyDescent="0.2">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IF(_xlfn.XLOOKUP(C558,customers!$A$1:$A$1001,customers!$G$1:$G$1001,0)=0,"",_xlfn.XLOOKUP(C558,customers!$A$1:$A$1001,customers!$G$1:$G$1001,0))</f>
        <v>United States</v>
      </c>
      <c r="I558" t="str">
        <f>IF(_xlfn.XLOOKUP(D558,products!$A$1:$A$1001,products!$B$1:$B$1001,0)=0,"",_xlfn.XLOOKUP(D558,products!$A$1:$A$1001,products!$B$1:$B$1001,0))</f>
        <v>Lib</v>
      </c>
      <c r="J558" t="str">
        <f>IF(_xlfn.XLOOKUP(D558,products!$A$1:$A$1001,products!$C$1:$C$1001,0)=0,"",_xlfn.XLOOKUP(D558,products!$A$1:$A$1001,products!$C$1:$C$1001,0))</f>
        <v>M</v>
      </c>
      <c r="K558" s="1">
        <f>IF(_xlfn.XLOOKUP(D558,products!$A$1:$A$1001,products!$D$1:$D$1001,0)=0,"",_xlfn.XLOOKUP(D558,products!$A$1:$A$1001,products!$D$1:$D$1001,0))</f>
        <v>0.2</v>
      </c>
      <c r="L558">
        <f>IF(_xlfn.XLOOKUP(D558,products!$A$1:$A$1001,products!$E$1:$E$1001,0)=0,"",_xlfn.XLOOKUP(D558,products!$A$1:$A$1001,products!$E$1:$E$1001,0))</f>
        <v>4.3650000000000002</v>
      </c>
      <c r="M558">
        <f t="shared" si="24"/>
        <v>8.73</v>
      </c>
      <c r="N558" t="str">
        <f t="shared" si="25"/>
        <v>Liberica</v>
      </c>
      <c r="O558" t="str">
        <f t="shared" si="26"/>
        <v>Medium</v>
      </c>
      <c r="P558" t="str">
        <f>IF(_xlfn.XLOOKUP(C558,customers!$A$1:$A$1001,customers!$I$1:$I$1001,0)=0,"",_xlfn.XLOOKUP(C558,customers!$A$1:$A$1001,customers!$I$1:$I$1001,0))</f>
        <v>Yes</v>
      </c>
    </row>
    <row r="559" spans="1:16" x14ac:dyDescent="0.2">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IF(_xlfn.XLOOKUP(C559,customers!$A$1:$A$1001,customers!$G$1:$G$1001,0)=0,"",_xlfn.XLOOKUP(C559,customers!$A$1:$A$1001,customers!$G$1:$G$1001,0))</f>
        <v>Ireland</v>
      </c>
      <c r="I559" t="str">
        <f>IF(_xlfn.XLOOKUP(D559,products!$A$1:$A$1001,products!$B$1:$B$1001,0)=0,"",_xlfn.XLOOKUP(D559,products!$A$1:$A$1001,products!$B$1:$B$1001,0))</f>
        <v>Exc</v>
      </c>
      <c r="J559" t="str">
        <f>IF(_xlfn.XLOOKUP(D559,products!$A$1:$A$1001,products!$C$1:$C$1001,0)=0,"",_xlfn.XLOOKUP(D559,products!$A$1:$A$1001,products!$C$1:$C$1001,0))</f>
        <v>L</v>
      </c>
      <c r="K559" s="1">
        <f>IF(_xlfn.XLOOKUP(D559,products!$A$1:$A$1001,products!$D$1:$D$1001,0)=0,"",_xlfn.XLOOKUP(D559,products!$A$1:$A$1001,products!$D$1:$D$1001,0))</f>
        <v>1</v>
      </c>
      <c r="L559">
        <f>IF(_xlfn.XLOOKUP(D559,products!$A$1:$A$1001,products!$E$1:$E$1001,0)=0,"",_xlfn.XLOOKUP(D559,products!$A$1:$A$1001,products!$E$1:$E$1001,0))</f>
        <v>14.85</v>
      </c>
      <c r="M559">
        <f t="shared" si="24"/>
        <v>59.4</v>
      </c>
      <c r="N559" t="str">
        <f t="shared" si="25"/>
        <v>Excelsa</v>
      </c>
      <c r="O559" t="str">
        <f t="shared" si="26"/>
        <v>Light</v>
      </c>
      <c r="P559" t="str">
        <f>IF(_xlfn.XLOOKUP(C559,customers!$A$1:$A$1001,customers!$I$1:$I$1001,0)=0,"",_xlfn.XLOOKUP(C559,customers!$A$1:$A$1001,customers!$I$1:$I$1001,0))</f>
        <v>Yes</v>
      </c>
    </row>
    <row r="560" spans="1:16" x14ac:dyDescent="0.2">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IF(_xlfn.XLOOKUP(C560,customers!$A$1:$A$1001,customers!$G$1:$G$1001,0)=0,"",_xlfn.XLOOKUP(C560,customers!$A$1:$A$1001,customers!$G$1:$G$1001,0))</f>
        <v>United States</v>
      </c>
      <c r="I560" t="str">
        <f>IF(_xlfn.XLOOKUP(D560,products!$A$1:$A$1001,products!$B$1:$B$1001,0)=0,"",_xlfn.XLOOKUP(D560,products!$A$1:$A$1001,products!$B$1:$B$1001,0))</f>
        <v>Lib</v>
      </c>
      <c r="J560" t="str">
        <f>IF(_xlfn.XLOOKUP(D560,products!$A$1:$A$1001,products!$C$1:$C$1001,0)=0,"",_xlfn.XLOOKUP(D560,products!$A$1:$A$1001,products!$C$1:$C$1001,0))</f>
        <v>D</v>
      </c>
      <c r="K560" s="1">
        <f>IF(_xlfn.XLOOKUP(D560,products!$A$1:$A$1001,products!$D$1:$D$1001,0)=0,"",_xlfn.XLOOKUP(D560,products!$A$1:$A$1001,products!$D$1:$D$1001,0))</f>
        <v>0.2</v>
      </c>
      <c r="L560">
        <f>IF(_xlfn.XLOOKUP(D560,products!$A$1:$A$1001,products!$E$1:$E$1001,0)=0,"",_xlfn.XLOOKUP(D560,products!$A$1:$A$1001,products!$E$1:$E$1001,0))</f>
        <v>3.8849999999999998</v>
      </c>
      <c r="M560">
        <f t="shared" si="24"/>
        <v>15.54</v>
      </c>
      <c r="N560" t="str">
        <f t="shared" si="25"/>
        <v>Liberica</v>
      </c>
      <c r="O560" t="str">
        <f t="shared" si="26"/>
        <v>Dark</v>
      </c>
      <c r="P560" t="str">
        <f>IF(_xlfn.XLOOKUP(C560,customers!$A$1:$A$1001,customers!$I$1:$I$1001,0)=0,"",_xlfn.XLOOKUP(C560,customers!$A$1:$A$1001,customers!$I$1:$I$1001,0))</f>
        <v>Yes</v>
      </c>
    </row>
    <row r="561" spans="1:16" x14ac:dyDescent="0.2">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IF(_xlfn.XLOOKUP(C561,customers!$A$1:$A$1001,customers!$G$1:$G$1001,0)=0,"",_xlfn.XLOOKUP(C561,customers!$A$1:$A$1001,customers!$G$1:$G$1001,0))</f>
        <v>United States</v>
      </c>
      <c r="I561" t="str">
        <f>IF(_xlfn.XLOOKUP(D561,products!$A$1:$A$1001,products!$B$1:$B$1001,0)=0,"",_xlfn.XLOOKUP(D561,products!$A$1:$A$1001,products!$B$1:$B$1001,0))</f>
        <v>Ara</v>
      </c>
      <c r="J561" t="str">
        <f>IF(_xlfn.XLOOKUP(D561,products!$A$1:$A$1001,products!$C$1:$C$1001,0)=0,"",_xlfn.XLOOKUP(D561,products!$A$1:$A$1001,products!$C$1:$C$1001,0))</f>
        <v>L</v>
      </c>
      <c r="K561" s="1">
        <f>IF(_xlfn.XLOOKUP(D561,products!$A$1:$A$1001,products!$D$1:$D$1001,0)=0,"",_xlfn.XLOOKUP(D561,products!$A$1:$A$1001,products!$D$1:$D$1001,0))</f>
        <v>1</v>
      </c>
      <c r="L561">
        <f>IF(_xlfn.XLOOKUP(D561,products!$A$1:$A$1001,products!$E$1:$E$1001,0)=0,"",_xlfn.XLOOKUP(D561,products!$A$1:$A$1001,products!$E$1:$E$1001,0))</f>
        <v>12.95</v>
      </c>
      <c r="M561">
        <f t="shared" si="24"/>
        <v>38.849999999999994</v>
      </c>
      <c r="N561" t="str">
        <f t="shared" si="25"/>
        <v>Arabica</v>
      </c>
      <c r="O561" t="str">
        <f t="shared" si="26"/>
        <v>Light</v>
      </c>
      <c r="P561" t="str">
        <f>IF(_xlfn.XLOOKUP(C561,customers!$A$1:$A$1001,customers!$I$1:$I$1001,0)=0,"",_xlfn.XLOOKUP(C561,customers!$A$1:$A$1001,customers!$I$1:$I$1001,0))</f>
        <v>Yes</v>
      </c>
    </row>
    <row r="562" spans="1:16" x14ac:dyDescent="0.2">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IF(_xlfn.XLOOKUP(C562,customers!$A$1:$A$1001,customers!$G$1:$G$1001,0)=0,"",_xlfn.XLOOKUP(C562,customers!$A$1:$A$1001,customers!$G$1:$G$1001,0))</f>
        <v>United States</v>
      </c>
      <c r="I562" t="str">
        <f>IF(_xlfn.XLOOKUP(D562,products!$A$1:$A$1001,products!$B$1:$B$1001,0)=0,"",_xlfn.XLOOKUP(D562,products!$A$1:$A$1001,products!$B$1:$B$1001,0))</f>
        <v>Exc</v>
      </c>
      <c r="J562" t="str">
        <f>IF(_xlfn.XLOOKUP(D562,products!$A$1:$A$1001,products!$C$1:$C$1001,0)=0,"",_xlfn.XLOOKUP(D562,products!$A$1:$A$1001,products!$C$1:$C$1001,0))</f>
        <v>M</v>
      </c>
      <c r="K562" s="1">
        <f>IF(_xlfn.XLOOKUP(D562,products!$A$1:$A$1001,products!$D$1:$D$1001,0)=0,"",_xlfn.XLOOKUP(D562,products!$A$1:$A$1001,products!$D$1:$D$1001,0))</f>
        <v>2.5</v>
      </c>
      <c r="L562">
        <f>IF(_xlfn.XLOOKUP(D562,products!$A$1:$A$1001,products!$E$1:$E$1001,0)=0,"",_xlfn.XLOOKUP(D562,products!$A$1:$A$1001,products!$E$1:$E$1001,0))</f>
        <v>31.624999999999996</v>
      </c>
      <c r="M562">
        <f t="shared" si="24"/>
        <v>189.74999999999997</v>
      </c>
      <c r="N562" t="str">
        <f t="shared" si="25"/>
        <v>Excelsa</v>
      </c>
      <c r="O562" t="str">
        <f t="shared" si="26"/>
        <v>Medium</v>
      </c>
      <c r="P562" t="str">
        <f>IF(_xlfn.XLOOKUP(C562,customers!$A$1:$A$1001,customers!$I$1:$I$1001,0)=0,"",_xlfn.XLOOKUP(C562,customers!$A$1:$A$1001,customers!$I$1:$I$1001,0))</f>
        <v>Yes</v>
      </c>
    </row>
    <row r="563" spans="1:16" x14ac:dyDescent="0.2">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IF(_xlfn.XLOOKUP(C563,customers!$A$1:$A$1001,customers!$G$1:$G$1001,0)=0,"",_xlfn.XLOOKUP(C563,customers!$A$1:$A$1001,customers!$G$1:$G$1001,0))</f>
        <v>Ireland</v>
      </c>
      <c r="I563" t="str">
        <f>IF(_xlfn.XLOOKUP(D563,products!$A$1:$A$1001,products!$B$1:$B$1001,0)=0,"",_xlfn.XLOOKUP(D563,products!$A$1:$A$1001,products!$B$1:$B$1001,0))</f>
        <v>Ara</v>
      </c>
      <c r="J563" t="str">
        <f>IF(_xlfn.XLOOKUP(D563,products!$A$1:$A$1001,products!$C$1:$C$1001,0)=0,"",_xlfn.XLOOKUP(D563,products!$A$1:$A$1001,products!$C$1:$C$1001,0))</f>
        <v>D</v>
      </c>
      <c r="K563" s="1">
        <f>IF(_xlfn.XLOOKUP(D563,products!$A$1:$A$1001,products!$D$1:$D$1001,0)=0,"",_xlfn.XLOOKUP(D563,products!$A$1:$A$1001,products!$D$1:$D$1001,0))</f>
        <v>0.2</v>
      </c>
      <c r="L563">
        <f>IF(_xlfn.XLOOKUP(D563,products!$A$1:$A$1001,products!$E$1:$E$1001,0)=0,"",_xlfn.XLOOKUP(D563,products!$A$1:$A$1001,products!$E$1:$E$1001,0))</f>
        <v>2.9849999999999999</v>
      </c>
      <c r="M563">
        <f t="shared" si="24"/>
        <v>17.91</v>
      </c>
      <c r="N563" t="str">
        <f t="shared" si="25"/>
        <v>Arabica</v>
      </c>
      <c r="O563" t="str">
        <f t="shared" si="26"/>
        <v>Dark</v>
      </c>
      <c r="P563" t="str">
        <f>IF(_xlfn.XLOOKUP(C563,customers!$A$1:$A$1001,customers!$I$1:$I$1001,0)=0,"",_xlfn.XLOOKUP(C563,customers!$A$1:$A$1001,customers!$I$1:$I$1001,0))</f>
        <v>Yes</v>
      </c>
    </row>
    <row r="564" spans="1:16" x14ac:dyDescent="0.2">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IF(_xlfn.XLOOKUP(C564,customers!$A$1:$A$1001,customers!$G$1:$G$1001,0)=0,"",_xlfn.XLOOKUP(C564,customers!$A$1:$A$1001,customers!$G$1:$G$1001,0))</f>
        <v>United Kingdom</v>
      </c>
      <c r="I564" t="str">
        <f>IF(_xlfn.XLOOKUP(D564,products!$A$1:$A$1001,products!$B$1:$B$1001,0)=0,"",_xlfn.XLOOKUP(D564,products!$A$1:$A$1001,products!$B$1:$B$1001,0))</f>
        <v>Lib</v>
      </c>
      <c r="J564" t="str">
        <f>IF(_xlfn.XLOOKUP(D564,products!$A$1:$A$1001,products!$C$1:$C$1001,0)=0,"",_xlfn.XLOOKUP(D564,products!$A$1:$A$1001,products!$C$1:$C$1001,0))</f>
        <v>L</v>
      </c>
      <c r="K564" s="1">
        <f>IF(_xlfn.XLOOKUP(D564,products!$A$1:$A$1001,products!$D$1:$D$1001,0)=0,"",_xlfn.XLOOKUP(D564,products!$A$1:$A$1001,products!$D$1:$D$1001,0))</f>
        <v>0.2</v>
      </c>
      <c r="L564">
        <f>IF(_xlfn.XLOOKUP(D564,products!$A$1:$A$1001,products!$E$1:$E$1001,0)=0,"",_xlfn.XLOOKUP(D564,products!$A$1:$A$1001,products!$E$1:$E$1001,0))</f>
        <v>4.7549999999999999</v>
      </c>
      <c r="M564">
        <f t="shared" si="24"/>
        <v>28.53</v>
      </c>
      <c r="N564" t="str">
        <f t="shared" si="25"/>
        <v>Liberica</v>
      </c>
      <c r="O564" t="str">
        <f t="shared" si="26"/>
        <v>Light</v>
      </c>
      <c r="P564" t="str">
        <f>IF(_xlfn.XLOOKUP(C564,customers!$A$1:$A$1001,customers!$I$1:$I$1001,0)=0,"",_xlfn.XLOOKUP(C564,customers!$A$1:$A$1001,customers!$I$1:$I$1001,0))</f>
        <v>No</v>
      </c>
    </row>
    <row r="565" spans="1:16" x14ac:dyDescent="0.2">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IF(_xlfn.XLOOKUP(C565,customers!$A$1:$A$1001,customers!$G$1:$G$1001,0)=0,"",_xlfn.XLOOKUP(C565,customers!$A$1:$A$1001,customers!$G$1:$G$1001,0))</f>
        <v>United Kingdom</v>
      </c>
      <c r="I565" t="str">
        <f>IF(_xlfn.XLOOKUP(D565,products!$A$1:$A$1001,products!$B$1:$B$1001,0)=0,"",_xlfn.XLOOKUP(D565,products!$A$1:$A$1001,products!$B$1:$B$1001,0))</f>
        <v>Exc</v>
      </c>
      <c r="J565" t="str">
        <f>IF(_xlfn.XLOOKUP(D565,products!$A$1:$A$1001,products!$C$1:$C$1001,0)=0,"",_xlfn.XLOOKUP(D565,products!$A$1:$A$1001,products!$C$1:$C$1001,0))</f>
        <v>M</v>
      </c>
      <c r="K565" s="1">
        <f>IF(_xlfn.XLOOKUP(D565,products!$A$1:$A$1001,products!$D$1:$D$1001,0)=0,"",_xlfn.XLOOKUP(D565,products!$A$1:$A$1001,products!$D$1:$D$1001,0))</f>
        <v>1</v>
      </c>
      <c r="L565">
        <f>IF(_xlfn.XLOOKUP(D565,products!$A$1:$A$1001,products!$E$1:$E$1001,0)=0,"",_xlfn.XLOOKUP(D565,products!$A$1:$A$1001,products!$E$1:$E$1001,0))</f>
        <v>13.75</v>
      </c>
      <c r="M565">
        <f t="shared" si="24"/>
        <v>82.5</v>
      </c>
      <c r="N565" t="str">
        <f t="shared" si="25"/>
        <v>Excelsa</v>
      </c>
      <c r="O565" t="str">
        <f t="shared" si="26"/>
        <v>Medium</v>
      </c>
      <c r="P565" t="str">
        <f>IF(_xlfn.XLOOKUP(C565,customers!$A$1:$A$1001,customers!$I$1:$I$1001,0)=0,"",_xlfn.XLOOKUP(C565,customers!$A$1:$A$1001,customers!$I$1:$I$1001,0))</f>
        <v>No</v>
      </c>
    </row>
    <row r="566" spans="1:16" x14ac:dyDescent="0.2">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IF(_xlfn.XLOOKUP(C566,customers!$A$1:$A$1001,customers!$G$1:$G$1001,0)=0,"",_xlfn.XLOOKUP(C566,customers!$A$1:$A$1001,customers!$G$1:$G$1001,0))</f>
        <v>United States</v>
      </c>
      <c r="I566" t="str">
        <f>IF(_xlfn.XLOOKUP(D566,products!$A$1:$A$1001,products!$B$1:$B$1001,0)=0,"",_xlfn.XLOOKUP(D566,products!$A$1:$A$1001,products!$B$1:$B$1001,0))</f>
        <v>Rob</v>
      </c>
      <c r="J566" t="str">
        <f>IF(_xlfn.XLOOKUP(D566,products!$A$1:$A$1001,products!$C$1:$C$1001,0)=0,"",_xlfn.XLOOKUP(D566,products!$A$1:$A$1001,products!$C$1:$C$1001,0))</f>
        <v>L</v>
      </c>
      <c r="K566" s="1">
        <f>IF(_xlfn.XLOOKUP(D566,products!$A$1:$A$1001,products!$D$1:$D$1001,0)=0,"",_xlfn.XLOOKUP(D566,products!$A$1:$A$1001,products!$D$1:$D$1001,0))</f>
        <v>0.5</v>
      </c>
      <c r="L566">
        <f>IF(_xlfn.XLOOKUP(D566,products!$A$1:$A$1001,products!$E$1:$E$1001,0)=0,"",_xlfn.XLOOKUP(D566,products!$A$1:$A$1001,products!$E$1:$E$1001,0))</f>
        <v>7.169999999999999</v>
      </c>
      <c r="M566">
        <f t="shared" si="24"/>
        <v>14.339999999999998</v>
      </c>
      <c r="N566" t="str">
        <f t="shared" si="25"/>
        <v>Robusta</v>
      </c>
      <c r="O566" t="str">
        <f t="shared" si="26"/>
        <v>Light</v>
      </c>
      <c r="P566" t="str">
        <f>IF(_xlfn.XLOOKUP(C566,customers!$A$1:$A$1001,customers!$I$1:$I$1001,0)=0,"",_xlfn.XLOOKUP(C566,customers!$A$1:$A$1001,customers!$I$1:$I$1001,0))</f>
        <v>No</v>
      </c>
    </row>
    <row r="567" spans="1:16" x14ac:dyDescent="0.2">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IF(_xlfn.XLOOKUP(C567,customers!$A$1:$A$1001,customers!$G$1:$G$1001,0)=0,"",_xlfn.XLOOKUP(C567,customers!$A$1:$A$1001,customers!$G$1:$G$1001,0))</f>
        <v>United States</v>
      </c>
      <c r="I567" t="str">
        <f>IF(_xlfn.XLOOKUP(D567,products!$A$1:$A$1001,products!$B$1:$B$1001,0)=0,"",_xlfn.XLOOKUP(D567,products!$A$1:$A$1001,products!$B$1:$B$1001,0))</f>
        <v>Rob</v>
      </c>
      <c r="J567" t="str">
        <f>IF(_xlfn.XLOOKUP(D567,products!$A$1:$A$1001,products!$C$1:$C$1001,0)=0,"",_xlfn.XLOOKUP(D567,products!$A$1:$A$1001,products!$C$1:$C$1001,0))</f>
        <v>D</v>
      </c>
      <c r="K567" s="1">
        <f>IF(_xlfn.XLOOKUP(D567,products!$A$1:$A$1001,products!$D$1:$D$1001,0)=0,"",_xlfn.XLOOKUP(D567,products!$A$1:$A$1001,products!$D$1:$D$1001,0))</f>
        <v>2.5</v>
      </c>
      <c r="L567">
        <f>IF(_xlfn.XLOOKUP(D567,products!$A$1:$A$1001,products!$E$1:$E$1001,0)=0,"",_xlfn.XLOOKUP(D567,products!$A$1:$A$1001,products!$E$1:$E$1001,0))</f>
        <v>20.584999999999997</v>
      </c>
      <c r="M567">
        <f t="shared" si="24"/>
        <v>82.339999999999989</v>
      </c>
      <c r="N567" t="str">
        <f t="shared" si="25"/>
        <v>Robusta</v>
      </c>
      <c r="O567" t="str">
        <f t="shared" si="26"/>
        <v>Dark</v>
      </c>
      <c r="P567" t="str">
        <f>IF(_xlfn.XLOOKUP(C567,customers!$A$1:$A$1001,customers!$I$1:$I$1001,0)=0,"",_xlfn.XLOOKUP(C567,customers!$A$1:$A$1001,customers!$I$1:$I$1001,0))</f>
        <v>No</v>
      </c>
    </row>
    <row r="568" spans="1:16" x14ac:dyDescent="0.2">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IF(_xlfn.XLOOKUP(C568,customers!$A$1:$A$1001,customers!$G$1:$G$1001,0)=0,"",_xlfn.XLOOKUP(C568,customers!$A$1:$A$1001,customers!$G$1:$G$1001,0))</f>
        <v>United States</v>
      </c>
      <c r="I568" t="str">
        <f>IF(_xlfn.XLOOKUP(D568,products!$A$1:$A$1001,products!$B$1:$B$1001,0)=0,"",_xlfn.XLOOKUP(D568,products!$A$1:$A$1001,products!$B$1:$B$1001,0))</f>
        <v>Ara</v>
      </c>
      <c r="J568" t="str">
        <f>IF(_xlfn.XLOOKUP(D568,products!$A$1:$A$1001,products!$C$1:$C$1001,0)=0,"",_xlfn.XLOOKUP(D568,products!$A$1:$A$1001,products!$C$1:$C$1001,0))</f>
        <v>M</v>
      </c>
      <c r="K568" s="1">
        <f>IF(_xlfn.XLOOKUP(D568,products!$A$1:$A$1001,products!$D$1:$D$1001,0)=0,"",_xlfn.XLOOKUP(D568,products!$A$1:$A$1001,products!$D$1:$D$1001,0))</f>
        <v>0.2</v>
      </c>
      <c r="L568">
        <f>IF(_xlfn.XLOOKUP(D568,products!$A$1:$A$1001,products!$E$1:$E$1001,0)=0,"",_xlfn.XLOOKUP(D568,products!$A$1:$A$1001,products!$E$1:$E$1001,0))</f>
        <v>3.375</v>
      </c>
      <c r="M568">
        <f t="shared" si="24"/>
        <v>20.25</v>
      </c>
      <c r="N568" t="str">
        <f t="shared" si="25"/>
        <v>Arabica</v>
      </c>
      <c r="O568" t="str">
        <f t="shared" si="26"/>
        <v>Medium</v>
      </c>
      <c r="P568" t="str">
        <f>IF(_xlfn.XLOOKUP(C568,customers!$A$1:$A$1001,customers!$I$1:$I$1001,0)=0,"",_xlfn.XLOOKUP(C568,customers!$A$1:$A$1001,customers!$I$1:$I$1001,0))</f>
        <v>Yes</v>
      </c>
    </row>
    <row r="569" spans="1:16" x14ac:dyDescent="0.2">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IF(_xlfn.XLOOKUP(C569,customers!$A$1:$A$1001,customers!$G$1:$G$1001,0)=0,"",_xlfn.XLOOKUP(C569,customers!$A$1:$A$1001,customers!$G$1:$G$1001,0))</f>
        <v>Ireland</v>
      </c>
      <c r="I569" t="str">
        <f>IF(_xlfn.XLOOKUP(D569,products!$A$1:$A$1001,products!$B$1:$B$1001,0)=0,"",_xlfn.XLOOKUP(D569,products!$A$1:$A$1001,products!$B$1:$B$1001,0))</f>
        <v>Rob</v>
      </c>
      <c r="J569" t="str">
        <f>IF(_xlfn.XLOOKUP(D569,products!$A$1:$A$1001,products!$C$1:$C$1001,0)=0,"",_xlfn.XLOOKUP(D569,products!$A$1:$A$1001,products!$C$1:$C$1001,0))</f>
        <v>L</v>
      </c>
      <c r="K569" s="1">
        <f>IF(_xlfn.XLOOKUP(D569,products!$A$1:$A$1001,products!$D$1:$D$1001,0)=0,"",_xlfn.XLOOKUP(D569,products!$A$1:$A$1001,products!$D$1:$D$1001,0))</f>
        <v>2.5</v>
      </c>
      <c r="L569">
        <f>IF(_xlfn.XLOOKUP(D569,products!$A$1:$A$1001,products!$E$1:$E$1001,0)=0,"",_xlfn.XLOOKUP(D569,products!$A$1:$A$1001,products!$E$1:$E$1001,0))</f>
        <v>27.484999999999996</v>
      </c>
      <c r="M569">
        <f t="shared" si="24"/>
        <v>164.90999999999997</v>
      </c>
      <c r="N569" t="str">
        <f t="shared" si="25"/>
        <v>Robusta</v>
      </c>
      <c r="O569" t="str">
        <f t="shared" si="26"/>
        <v>Light</v>
      </c>
      <c r="P569" t="str">
        <f>IF(_xlfn.XLOOKUP(C569,customers!$A$1:$A$1001,customers!$I$1:$I$1001,0)=0,"",_xlfn.XLOOKUP(C569,customers!$A$1:$A$1001,customers!$I$1:$I$1001,0))</f>
        <v>No</v>
      </c>
    </row>
    <row r="570" spans="1:16" x14ac:dyDescent="0.2">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IF(_xlfn.XLOOKUP(C570,customers!$A$1:$A$1001,customers!$G$1:$G$1001,0)=0,"",_xlfn.XLOOKUP(C570,customers!$A$1:$A$1001,customers!$G$1:$G$1001,0))</f>
        <v>United States</v>
      </c>
      <c r="I570" t="str">
        <f>IF(_xlfn.XLOOKUP(D570,products!$A$1:$A$1001,products!$B$1:$B$1001,0)=0,"",_xlfn.XLOOKUP(D570,products!$A$1:$A$1001,products!$B$1:$B$1001,0))</f>
        <v>Lib</v>
      </c>
      <c r="J570" t="str">
        <f>IF(_xlfn.XLOOKUP(D570,products!$A$1:$A$1001,products!$C$1:$C$1001,0)=0,"",_xlfn.XLOOKUP(D570,products!$A$1:$A$1001,products!$C$1:$C$1001,0))</f>
        <v>L</v>
      </c>
      <c r="K570" s="1">
        <f>IF(_xlfn.XLOOKUP(D570,products!$A$1:$A$1001,products!$D$1:$D$1001,0)=0,"",_xlfn.XLOOKUP(D570,products!$A$1:$A$1001,products!$D$1:$D$1001,0))</f>
        <v>0.2</v>
      </c>
      <c r="L570">
        <f>IF(_xlfn.XLOOKUP(D570,products!$A$1:$A$1001,products!$E$1:$E$1001,0)=0,"",_xlfn.XLOOKUP(D570,products!$A$1:$A$1001,products!$E$1:$E$1001,0))</f>
        <v>4.7549999999999999</v>
      </c>
      <c r="M570">
        <f t="shared" si="24"/>
        <v>19.02</v>
      </c>
      <c r="N570" t="str">
        <f t="shared" si="25"/>
        <v>Liberica</v>
      </c>
      <c r="O570" t="str">
        <f t="shared" si="26"/>
        <v>Light</v>
      </c>
      <c r="P570" t="str">
        <f>IF(_xlfn.XLOOKUP(C570,customers!$A$1:$A$1001,customers!$I$1:$I$1001,0)=0,"",_xlfn.XLOOKUP(C570,customers!$A$1:$A$1001,customers!$I$1:$I$1001,0))</f>
        <v>Yes</v>
      </c>
    </row>
    <row r="571" spans="1:16" x14ac:dyDescent="0.2">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IF(_xlfn.XLOOKUP(C571,customers!$A$1:$A$1001,customers!$G$1:$G$1001,0)=0,"",_xlfn.XLOOKUP(C571,customers!$A$1:$A$1001,customers!$G$1:$G$1001,0))</f>
        <v>United Kingdom</v>
      </c>
      <c r="I571" t="str">
        <f>IF(_xlfn.XLOOKUP(D571,products!$A$1:$A$1001,products!$B$1:$B$1001,0)=0,"",_xlfn.XLOOKUP(D571,products!$A$1:$A$1001,products!$B$1:$B$1001,0))</f>
        <v>Ara</v>
      </c>
      <c r="J571" t="str">
        <f>IF(_xlfn.XLOOKUP(D571,products!$A$1:$A$1001,products!$C$1:$C$1001,0)=0,"",_xlfn.XLOOKUP(D571,products!$A$1:$A$1001,products!$C$1:$C$1001,0))</f>
        <v>D</v>
      </c>
      <c r="K571" s="1">
        <f>IF(_xlfn.XLOOKUP(D571,products!$A$1:$A$1001,products!$D$1:$D$1001,0)=0,"",_xlfn.XLOOKUP(D571,products!$A$1:$A$1001,products!$D$1:$D$1001,0))</f>
        <v>2.5</v>
      </c>
      <c r="L571">
        <f>IF(_xlfn.XLOOKUP(D571,products!$A$1:$A$1001,products!$E$1:$E$1001,0)=0,"",_xlfn.XLOOKUP(D571,products!$A$1:$A$1001,products!$E$1:$E$1001,0))</f>
        <v>22.884999999999998</v>
      </c>
      <c r="M571">
        <f t="shared" si="24"/>
        <v>137.31</v>
      </c>
      <c r="N571" t="str">
        <f t="shared" si="25"/>
        <v>Arabica</v>
      </c>
      <c r="O571" t="str">
        <f t="shared" si="26"/>
        <v>Dark</v>
      </c>
      <c r="P571" t="str">
        <f>IF(_xlfn.XLOOKUP(C571,customers!$A$1:$A$1001,customers!$I$1:$I$1001,0)=0,"",_xlfn.XLOOKUP(C571,customers!$A$1:$A$1001,customers!$I$1:$I$1001,0))</f>
        <v>No</v>
      </c>
    </row>
    <row r="572" spans="1:16" x14ac:dyDescent="0.2">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IF(_xlfn.XLOOKUP(C572,customers!$A$1:$A$1001,customers!$G$1:$G$1001,0)=0,"",_xlfn.XLOOKUP(C572,customers!$A$1:$A$1001,customers!$G$1:$G$1001,0))</f>
        <v>United States</v>
      </c>
      <c r="I572" t="str">
        <f>IF(_xlfn.XLOOKUP(D572,products!$A$1:$A$1001,products!$B$1:$B$1001,0)=0,"",_xlfn.XLOOKUP(D572,products!$A$1:$A$1001,products!$B$1:$B$1001,0))</f>
        <v>Ara</v>
      </c>
      <c r="J572" t="str">
        <f>IF(_xlfn.XLOOKUP(D572,products!$A$1:$A$1001,products!$C$1:$C$1001,0)=0,"",_xlfn.XLOOKUP(D572,products!$A$1:$A$1001,products!$C$1:$C$1001,0))</f>
        <v>M</v>
      </c>
      <c r="K572" s="1">
        <f>IF(_xlfn.XLOOKUP(D572,products!$A$1:$A$1001,products!$D$1:$D$1001,0)=0,"",_xlfn.XLOOKUP(D572,products!$A$1:$A$1001,products!$D$1:$D$1001,0))</f>
        <v>0.5</v>
      </c>
      <c r="L572">
        <f>IF(_xlfn.XLOOKUP(D572,products!$A$1:$A$1001,products!$E$1:$E$1001,0)=0,"",_xlfn.XLOOKUP(D572,products!$A$1:$A$1001,products!$E$1:$E$1001,0))</f>
        <v>6.75</v>
      </c>
      <c r="M572">
        <f t="shared" si="24"/>
        <v>27</v>
      </c>
      <c r="N572" t="str">
        <f t="shared" si="25"/>
        <v>Arabica</v>
      </c>
      <c r="O572" t="str">
        <f t="shared" si="26"/>
        <v>Medium</v>
      </c>
      <c r="P572" t="str">
        <f>IF(_xlfn.XLOOKUP(C572,customers!$A$1:$A$1001,customers!$I$1:$I$1001,0)=0,"",_xlfn.XLOOKUP(C572,customers!$A$1:$A$1001,customers!$I$1:$I$1001,0))</f>
        <v>No</v>
      </c>
    </row>
    <row r="573" spans="1:16" x14ac:dyDescent="0.2">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IF(_xlfn.XLOOKUP(C573,customers!$A$1:$A$1001,customers!$G$1:$G$1001,0)=0,"",_xlfn.XLOOKUP(C573,customers!$A$1:$A$1001,customers!$G$1:$G$1001,0))</f>
        <v>United Kingdom</v>
      </c>
      <c r="I573" t="str">
        <f>IF(_xlfn.XLOOKUP(D573,products!$A$1:$A$1001,products!$B$1:$B$1001,0)=0,"",_xlfn.XLOOKUP(D573,products!$A$1:$A$1001,products!$B$1:$B$1001,0))</f>
        <v>Exc</v>
      </c>
      <c r="J573" t="str">
        <f>IF(_xlfn.XLOOKUP(D573,products!$A$1:$A$1001,products!$C$1:$C$1001,0)=0,"",_xlfn.XLOOKUP(D573,products!$A$1:$A$1001,products!$C$1:$C$1001,0))</f>
        <v>L</v>
      </c>
      <c r="K573" s="1">
        <f>IF(_xlfn.XLOOKUP(D573,products!$A$1:$A$1001,products!$D$1:$D$1001,0)=0,"",_xlfn.XLOOKUP(D573,products!$A$1:$A$1001,products!$D$1:$D$1001,0))</f>
        <v>0.5</v>
      </c>
      <c r="L573">
        <f>IF(_xlfn.XLOOKUP(D573,products!$A$1:$A$1001,products!$E$1:$E$1001,0)=0,"",_xlfn.XLOOKUP(D573,products!$A$1:$A$1001,products!$E$1:$E$1001,0))</f>
        <v>8.91</v>
      </c>
      <c r="M573">
        <f t="shared" si="24"/>
        <v>35.64</v>
      </c>
      <c r="N573" t="str">
        <f t="shared" si="25"/>
        <v>Excelsa</v>
      </c>
      <c r="O573" t="str">
        <f t="shared" si="26"/>
        <v>Light</v>
      </c>
      <c r="P573" t="str">
        <f>IF(_xlfn.XLOOKUP(C573,customers!$A$1:$A$1001,customers!$I$1:$I$1001,0)=0,"",_xlfn.XLOOKUP(C573,customers!$A$1:$A$1001,customers!$I$1:$I$1001,0))</f>
        <v>No</v>
      </c>
    </row>
    <row r="574" spans="1:16" x14ac:dyDescent="0.2">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IF(_xlfn.XLOOKUP(C574,customers!$A$1:$A$1001,customers!$G$1:$G$1001,0)=0,"",_xlfn.XLOOKUP(C574,customers!$A$1:$A$1001,customers!$G$1:$G$1001,0))</f>
        <v>United States</v>
      </c>
      <c r="I574" t="str">
        <f>IF(_xlfn.XLOOKUP(D574,products!$A$1:$A$1001,products!$B$1:$B$1001,0)=0,"",_xlfn.XLOOKUP(D574,products!$A$1:$A$1001,products!$B$1:$B$1001,0))</f>
        <v>Ara</v>
      </c>
      <c r="J574" t="str">
        <f>IF(_xlfn.XLOOKUP(D574,products!$A$1:$A$1001,products!$C$1:$C$1001,0)=0,"",_xlfn.XLOOKUP(D574,products!$A$1:$A$1001,products!$C$1:$C$1001,0))</f>
        <v>D</v>
      </c>
      <c r="K574" s="1">
        <f>IF(_xlfn.XLOOKUP(D574,products!$A$1:$A$1001,products!$D$1:$D$1001,0)=0,"",_xlfn.XLOOKUP(D574,products!$A$1:$A$1001,products!$D$1:$D$1001,0))</f>
        <v>0.2</v>
      </c>
      <c r="L574">
        <f>IF(_xlfn.XLOOKUP(D574,products!$A$1:$A$1001,products!$E$1:$E$1001,0)=0,"",_xlfn.XLOOKUP(D574,products!$A$1:$A$1001,products!$E$1:$E$1001,0))</f>
        <v>2.9849999999999999</v>
      </c>
      <c r="M574">
        <f t="shared" si="24"/>
        <v>5.97</v>
      </c>
      <c r="N574" t="str">
        <f t="shared" si="25"/>
        <v>Arabica</v>
      </c>
      <c r="O574" t="str">
        <f t="shared" si="26"/>
        <v>Dark</v>
      </c>
      <c r="P574" t="str">
        <f>IF(_xlfn.XLOOKUP(C574,customers!$A$1:$A$1001,customers!$I$1:$I$1001,0)=0,"",_xlfn.XLOOKUP(C574,customers!$A$1:$A$1001,customers!$I$1:$I$1001,0))</f>
        <v>Yes</v>
      </c>
    </row>
    <row r="575" spans="1:16" x14ac:dyDescent="0.2">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IF(_xlfn.XLOOKUP(C575,customers!$A$1:$A$1001,customers!$G$1:$G$1001,0)=0,"",_xlfn.XLOOKUP(C575,customers!$A$1:$A$1001,customers!$G$1:$G$1001,0))</f>
        <v>United States</v>
      </c>
      <c r="I575" t="str">
        <f>IF(_xlfn.XLOOKUP(D575,products!$A$1:$A$1001,products!$B$1:$B$1001,0)=0,"",_xlfn.XLOOKUP(D575,products!$A$1:$A$1001,products!$B$1:$B$1001,0))</f>
        <v>Ara</v>
      </c>
      <c r="J575" t="str">
        <f>IF(_xlfn.XLOOKUP(D575,products!$A$1:$A$1001,products!$C$1:$C$1001,0)=0,"",_xlfn.XLOOKUP(D575,products!$A$1:$A$1001,products!$C$1:$C$1001,0))</f>
        <v>M</v>
      </c>
      <c r="K575" s="1">
        <f>IF(_xlfn.XLOOKUP(D575,products!$A$1:$A$1001,products!$D$1:$D$1001,0)=0,"",_xlfn.XLOOKUP(D575,products!$A$1:$A$1001,products!$D$1:$D$1001,0))</f>
        <v>1</v>
      </c>
      <c r="L575">
        <f>IF(_xlfn.XLOOKUP(D575,products!$A$1:$A$1001,products!$E$1:$E$1001,0)=0,"",_xlfn.XLOOKUP(D575,products!$A$1:$A$1001,products!$E$1:$E$1001,0))</f>
        <v>11.25</v>
      </c>
      <c r="M575">
        <f t="shared" si="24"/>
        <v>67.5</v>
      </c>
      <c r="N575" t="str">
        <f t="shared" si="25"/>
        <v>Arabica</v>
      </c>
      <c r="O575" t="str">
        <f t="shared" si="26"/>
        <v>Medium</v>
      </c>
      <c r="P575" t="str">
        <f>IF(_xlfn.XLOOKUP(C575,customers!$A$1:$A$1001,customers!$I$1:$I$1001,0)=0,"",_xlfn.XLOOKUP(C575,customers!$A$1:$A$1001,customers!$I$1:$I$1001,0))</f>
        <v>No</v>
      </c>
    </row>
    <row r="576" spans="1:16" x14ac:dyDescent="0.2">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IF(_xlfn.XLOOKUP(C576,customers!$A$1:$A$1001,customers!$G$1:$G$1001,0)=0,"",_xlfn.XLOOKUP(C576,customers!$A$1:$A$1001,customers!$G$1:$G$1001,0))</f>
        <v>United States</v>
      </c>
      <c r="I576" t="str">
        <f>IF(_xlfn.XLOOKUP(D576,products!$A$1:$A$1001,products!$B$1:$B$1001,0)=0,"",_xlfn.XLOOKUP(D576,products!$A$1:$A$1001,products!$B$1:$B$1001,0))</f>
        <v>Rob</v>
      </c>
      <c r="J576" t="str">
        <f>IF(_xlfn.XLOOKUP(D576,products!$A$1:$A$1001,products!$C$1:$C$1001,0)=0,"",_xlfn.XLOOKUP(D576,products!$A$1:$A$1001,products!$C$1:$C$1001,0))</f>
        <v>L</v>
      </c>
      <c r="K576" s="1">
        <f>IF(_xlfn.XLOOKUP(D576,products!$A$1:$A$1001,products!$D$1:$D$1001,0)=0,"",_xlfn.XLOOKUP(D576,products!$A$1:$A$1001,products!$D$1:$D$1001,0))</f>
        <v>0.2</v>
      </c>
      <c r="L576">
        <f>IF(_xlfn.XLOOKUP(D576,products!$A$1:$A$1001,products!$E$1:$E$1001,0)=0,"",_xlfn.XLOOKUP(D576,products!$A$1:$A$1001,products!$E$1:$E$1001,0))</f>
        <v>3.5849999999999995</v>
      </c>
      <c r="M576">
        <f t="shared" si="24"/>
        <v>21.509999999999998</v>
      </c>
      <c r="N576" t="str">
        <f t="shared" si="25"/>
        <v>Robusta</v>
      </c>
      <c r="O576" t="str">
        <f t="shared" si="26"/>
        <v>Light</v>
      </c>
      <c r="P576" t="str">
        <f>IF(_xlfn.XLOOKUP(C576,customers!$A$1:$A$1001,customers!$I$1:$I$1001,0)=0,"",_xlfn.XLOOKUP(C576,customers!$A$1:$A$1001,customers!$I$1:$I$1001,0))</f>
        <v>Yes</v>
      </c>
    </row>
    <row r="577" spans="1:16" x14ac:dyDescent="0.2">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IF(_xlfn.XLOOKUP(C577,customers!$A$1:$A$1001,customers!$G$1:$G$1001,0)=0,"",_xlfn.XLOOKUP(C577,customers!$A$1:$A$1001,customers!$G$1:$G$1001,0))</f>
        <v>United States</v>
      </c>
      <c r="I577" t="str">
        <f>IF(_xlfn.XLOOKUP(D577,products!$A$1:$A$1001,products!$B$1:$B$1001,0)=0,"",_xlfn.XLOOKUP(D577,products!$A$1:$A$1001,products!$B$1:$B$1001,0))</f>
        <v>Lib</v>
      </c>
      <c r="J577" t="str">
        <f>IF(_xlfn.XLOOKUP(D577,products!$A$1:$A$1001,products!$C$1:$C$1001,0)=0,"",_xlfn.XLOOKUP(D577,products!$A$1:$A$1001,products!$C$1:$C$1001,0))</f>
        <v>M</v>
      </c>
      <c r="K577" s="1">
        <f>IF(_xlfn.XLOOKUP(D577,products!$A$1:$A$1001,products!$D$1:$D$1001,0)=0,"",_xlfn.XLOOKUP(D577,products!$A$1:$A$1001,products!$D$1:$D$1001,0))</f>
        <v>2.5</v>
      </c>
      <c r="L577">
        <f>IF(_xlfn.XLOOKUP(D577,products!$A$1:$A$1001,products!$E$1:$E$1001,0)=0,"",_xlfn.XLOOKUP(D577,products!$A$1:$A$1001,products!$E$1:$E$1001,0))</f>
        <v>33.464999999999996</v>
      </c>
      <c r="M577">
        <f t="shared" si="24"/>
        <v>66.929999999999993</v>
      </c>
      <c r="N577" t="str">
        <f t="shared" si="25"/>
        <v>Liberica</v>
      </c>
      <c r="O577" t="str">
        <f t="shared" si="26"/>
        <v>Medium</v>
      </c>
      <c r="P577" t="str">
        <f>IF(_xlfn.XLOOKUP(C577,customers!$A$1:$A$1001,customers!$I$1:$I$1001,0)=0,"",_xlfn.XLOOKUP(C577,customers!$A$1:$A$1001,customers!$I$1:$I$1001,0))</f>
        <v>No</v>
      </c>
    </row>
    <row r="578" spans="1:16" x14ac:dyDescent="0.2">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IF(_xlfn.XLOOKUP(C578,customers!$A$1:$A$1001,customers!$G$1:$G$1001,0)=0,"",_xlfn.XLOOKUP(C578,customers!$A$1:$A$1001,customers!$G$1:$G$1001,0))</f>
        <v>United States</v>
      </c>
      <c r="I578" t="str">
        <f>IF(_xlfn.XLOOKUP(D578,products!$A$1:$A$1001,products!$B$1:$B$1001,0)=0,"",_xlfn.XLOOKUP(D578,products!$A$1:$A$1001,products!$B$1:$B$1001,0))</f>
        <v>Ara</v>
      </c>
      <c r="J578" t="str">
        <f>IF(_xlfn.XLOOKUP(D578,products!$A$1:$A$1001,products!$C$1:$C$1001,0)=0,"",_xlfn.XLOOKUP(D578,products!$A$1:$A$1001,products!$C$1:$C$1001,0))</f>
        <v>D</v>
      </c>
      <c r="K578" s="1">
        <f>IF(_xlfn.XLOOKUP(D578,products!$A$1:$A$1001,products!$D$1:$D$1001,0)=0,"",_xlfn.XLOOKUP(D578,products!$A$1:$A$1001,products!$D$1:$D$1001,0))</f>
        <v>0.2</v>
      </c>
      <c r="L578">
        <f>IF(_xlfn.XLOOKUP(D578,products!$A$1:$A$1001,products!$E$1:$E$1001,0)=0,"",_xlfn.XLOOKUP(D578,products!$A$1:$A$1001,products!$E$1:$E$1001,0))</f>
        <v>2.9849999999999999</v>
      </c>
      <c r="M578">
        <f t="shared" si="24"/>
        <v>17.91</v>
      </c>
      <c r="N578" t="str">
        <f t="shared" si="25"/>
        <v>Arabica</v>
      </c>
      <c r="O578" t="str">
        <f t="shared" si="26"/>
        <v>Dark</v>
      </c>
      <c r="P578" t="str">
        <f>IF(_xlfn.XLOOKUP(C578,customers!$A$1:$A$1001,customers!$I$1:$I$1001,0)=0,"",_xlfn.XLOOKUP(C578,customers!$A$1:$A$1001,customers!$I$1:$I$1001,0))</f>
        <v>No</v>
      </c>
    </row>
    <row r="579" spans="1:16" x14ac:dyDescent="0.2">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IF(_xlfn.XLOOKUP(C579,customers!$A$1:$A$1001,customers!$G$1:$G$1001,0)=0,"",_xlfn.XLOOKUP(C579,customers!$A$1:$A$1001,customers!$G$1:$G$1001,0))</f>
        <v>United Kingdom</v>
      </c>
      <c r="I579" t="str">
        <f>IF(_xlfn.XLOOKUP(D579,products!$A$1:$A$1001,products!$B$1:$B$1001,0)=0,"",_xlfn.XLOOKUP(D579,products!$A$1:$A$1001,products!$B$1:$B$1001,0))</f>
        <v>Lib</v>
      </c>
      <c r="J579" t="str">
        <f>IF(_xlfn.XLOOKUP(D579,products!$A$1:$A$1001,products!$C$1:$C$1001,0)=0,"",_xlfn.XLOOKUP(D579,products!$A$1:$A$1001,products!$C$1:$C$1001,0))</f>
        <v>M</v>
      </c>
      <c r="K579" s="1">
        <f>IF(_xlfn.XLOOKUP(D579,products!$A$1:$A$1001,products!$D$1:$D$1001,0)=0,"",_xlfn.XLOOKUP(D579,products!$A$1:$A$1001,products!$D$1:$D$1001,0))</f>
        <v>1</v>
      </c>
      <c r="L579">
        <f>IF(_xlfn.XLOOKUP(D579,products!$A$1:$A$1001,products!$E$1:$E$1001,0)=0,"",_xlfn.XLOOKUP(D579,products!$A$1:$A$1001,products!$E$1:$E$1001,0))</f>
        <v>14.55</v>
      </c>
      <c r="M579">
        <f t="shared" ref="M579:M642" si="27">L579*E579</f>
        <v>58.2</v>
      </c>
      <c r="N579" t="str">
        <f t="shared" ref="N579:N642" si="28">IF(I579="Rob","Robusta",IF( I579="Exc","Excelsa", IF(I579="Ara","Arabica", IF(I579="Lib","Liberica",""))))</f>
        <v>Liberica</v>
      </c>
      <c r="O579" t="str">
        <f t="shared" ref="O579:O642" si="29">IF(J579="M","Medium", IF(J579="L","Light", IF(J579="D","Dark","")))</f>
        <v>Medium</v>
      </c>
      <c r="P579" t="str">
        <f>IF(_xlfn.XLOOKUP(C579,customers!$A$1:$A$1001,customers!$I$1:$I$1001,0)=0,"",_xlfn.XLOOKUP(C579,customers!$A$1:$A$1001,customers!$I$1:$I$1001,0))</f>
        <v>No</v>
      </c>
    </row>
    <row r="580" spans="1:16" x14ac:dyDescent="0.2">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IF(_xlfn.XLOOKUP(C580,customers!$A$1:$A$1001,customers!$G$1:$G$1001,0)=0,"",_xlfn.XLOOKUP(C580,customers!$A$1:$A$1001,customers!$G$1:$G$1001,0))</f>
        <v>Ireland</v>
      </c>
      <c r="I580" t="str">
        <f>IF(_xlfn.XLOOKUP(D580,products!$A$1:$A$1001,products!$B$1:$B$1001,0)=0,"",_xlfn.XLOOKUP(D580,products!$A$1:$A$1001,products!$B$1:$B$1001,0))</f>
        <v>Exc</v>
      </c>
      <c r="J580" t="str">
        <f>IF(_xlfn.XLOOKUP(D580,products!$A$1:$A$1001,products!$C$1:$C$1001,0)=0,"",_xlfn.XLOOKUP(D580,products!$A$1:$A$1001,products!$C$1:$C$1001,0))</f>
        <v>L</v>
      </c>
      <c r="K580" s="1">
        <f>IF(_xlfn.XLOOKUP(D580,products!$A$1:$A$1001,products!$D$1:$D$1001,0)=0,"",_xlfn.XLOOKUP(D580,products!$A$1:$A$1001,products!$D$1:$D$1001,0))</f>
        <v>0.2</v>
      </c>
      <c r="L580">
        <f>IF(_xlfn.XLOOKUP(D580,products!$A$1:$A$1001,products!$E$1:$E$1001,0)=0,"",_xlfn.XLOOKUP(D580,products!$A$1:$A$1001,products!$E$1:$E$1001,0))</f>
        <v>4.4550000000000001</v>
      </c>
      <c r="M580">
        <f t="shared" si="27"/>
        <v>13.365</v>
      </c>
      <c r="N580" t="str">
        <f t="shared" si="28"/>
        <v>Excelsa</v>
      </c>
      <c r="O580" t="str">
        <f t="shared" si="29"/>
        <v>Light</v>
      </c>
      <c r="P580" t="str">
        <f>IF(_xlfn.XLOOKUP(C580,customers!$A$1:$A$1001,customers!$I$1:$I$1001,0)=0,"",_xlfn.XLOOKUP(C580,customers!$A$1:$A$1001,customers!$I$1:$I$1001,0))</f>
        <v>No</v>
      </c>
    </row>
    <row r="581" spans="1:16" x14ac:dyDescent="0.2">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IF(_xlfn.XLOOKUP(C581,customers!$A$1:$A$1001,customers!$G$1:$G$1001,0)=0,"",_xlfn.XLOOKUP(C581,customers!$A$1:$A$1001,customers!$G$1:$G$1001,0))</f>
        <v>Ireland</v>
      </c>
      <c r="I581" t="str">
        <f>IF(_xlfn.XLOOKUP(D581,products!$A$1:$A$1001,products!$B$1:$B$1001,0)=0,"",_xlfn.XLOOKUP(D581,products!$A$1:$A$1001,products!$B$1:$B$1001,0))</f>
        <v>Ara</v>
      </c>
      <c r="J581" t="str">
        <f>IF(_xlfn.XLOOKUP(D581,products!$A$1:$A$1001,products!$C$1:$C$1001,0)=0,"",_xlfn.XLOOKUP(D581,products!$A$1:$A$1001,products!$C$1:$C$1001,0))</f>
        <v>M</v>
      </c>
      <c r="K581" s="1">
        <f>IF(_xlfn.XLOOKUP(D581,products!$A$1:$A$1001,products!$D$1:$D$1001,0)=0,"",_xlfn.XLOOKUP(D581,products!$A$1:$A$1001,products!$D$1:$D$1001,0))</f>
        <v>0.5</v>
      </c>
      <c r="L581">
        <f>IF(_xlfn.XLOOKUP(D581,products!$A$1:$A$1001,products!$E$1:$E$1001,0)=0,"",_xlfn.XLOOKUP(D581,products!$A$1:$A$1001,products!$E$1:$E$1001,0))</f>
        <v>6.75</v>
      </c>
      <c r="M581">
        <f t="shared" si="27"/>
        <v>33.75</v>
      </c>
      <c r="N581" t="str">
        <f t="shared" si="28"/>
        <v>Arabica</v>
      </c>
      <c r="O581" t="str">
        <f t="shared" si="29"/>
        <v>Medium</v>
      </c>
      <c r="P581" t="str">
        <f>IF(_xlfn.XLOOKUP(C581,customers!$A$1:$A$1001,customers!$I$1:$I$1001,0)=0,"",_xlfn.XLOOKUP(C581,customers!$A$1:$A$1001,customers!$I$1:$I$1001,0))</f>
        <v>No</v>
      </c>
    </row>
    <row r="582" spans="1:16" x14ac:dyDescent="0.2">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IF(_xlfn.XLOOKUP(C582,customers!$A$1:$A$1001,customers!$G$1:$G$1001,0)=0,"",_xlfn.XLOOKUP(C582,customers!$A$1:$A$1001,customers!$G$1:$G$1001,0))</f>
        <v>United States</v>
      </c>
      <c r="I582" t="str">
        <f>IF(_xlfn.XLOOKUP(D582,products!$A$1:$A$1001,products!$B$1:$B$1001,0)=0,"",_xlfn.XLOOKUP(D582,products!$A$1:$A$1001,products!$B$1:$B$1001,0))</f>
        <v>Exc</v>
      </c>
      <c r="J582" t="str">
        <f>IF(_xlfn.XLOOKUP(D582,products!$A$1:$A$1001,products!$C$1:$C$1001,0)=0,"",_xlfn.XLOOKUP(D582,products!$A$1:$A$1001,products!$C$1:$C$1001,0))</f>
        <v>L</v>
      </c>
      <c r="K582" s="1">
        <f>IF(_xlfn.XLOOKUP(D582,products!$A$1:$A$1001,products!$D$1:$D$1001,0)=0,"",_xlfn.XLOOKUP(D582,products!$A$1:$A$1001,products!$D$1:$D$1001,0))</f>
        <v>1</v>
      </c>
      <c r="L582">
        <f>IF(_xlfn.XLOOKUP(D582,products!$A$1:$A$1001,products!$E$1:$E$1001,0)=0,"",_xlfn.XLOOKUP(D582,products!$A$1:$A$1001,products!$E$1:$E$1001,0))</f>
        <v>14.85</v>
      </c>
      <c r="M582">
        <f t="shared" si="27"/>
        <v>44.55</v>
      </c>
      <c r="N582" t="str">
        <f t="shared" si="28"/>
        <v>Excelsa</v>
      </c>
      <c r="O582" t="str">
        <f t="shared" si="29"/>
        <v>Light</v>
      </c>
      <c r="P582" t="str">
        <f>IF(_xlfn.XLOOKUP(C582,customers!$A$1:$A$1001,customers!$I$1:$I$1001,0)=0,"",_xlfn.XLOOKUP(C582,customers!$A$1:$A$1001,customers!$I$1:$I$1001,0))</f>
        <v>Yes</v>
      </c>
    </row>
    <row r="583" spans="1:16" x14ac:dyDescent="0.2">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IF(_xlfn.XLOOKUP(C583,customers!$A$1:$A$1001,customers!$G$1:$G$1001,0)=0,"",_xlfn.XLOOKUP(C583,customers!$A$1:$A$1001,customers!$G$1:$G$1001,0))</f>
        <v>United Kingdom</v>
      </c>
      <c r="I583" t="str">
        <f>IF(_xlfn.XLOOKUP(D583,products!$A$1:$A$1001,products!$B$1:$B$1001,0)=0,"",_xlfn.XLOOKUP(D583,products!$A$1:$A$1001,products!$B$1:$B$1001,0))</f>
        <v>Exc</v>
      </c>
      <c r="J583" t="str">
        <f>IF(_xlfn.XLOOKUP(D583,products!$A$1:$A$1001,products!$C$1:$C$1001,0)=0,"",_xlfn.XLOOKUP(D583,products!$A$1:$A$1001,products!$C$1:$C$1001,0))</f>
        <v>L</v>
      </c>
      <c r="K583" s="1">
        <f>IF(_xlfn.XLOOKUP(D583,products!$A$1:$A$1001,products!$D$1:$D$1001,0)=0,"",_xlfn.XLOOKUP(D583,products!$A$1:$A$1001,products!$D$1:$D$1001,0))</f>
        <v>0.5</v>
      </c>
      <c r="L583">
        <f>IF(_xlfn.XLOOKUP(D583,products!$A$1:$A$1001,products!$E$1:$E$1001,0)=0,"",_xlfn.XLOOKUP(D583,products!$A$1:$A$1001,products!$E$1:$E$1001,0))</f>
        <v>8.91</v>
      </c>
      <c r="M583">
        <f t="shared" si="27"/>
        <v>44.55</v>
      </c>
      <c r="N583" t="str">
        <f t="shared" si="28"/>
        <v>Excelsa</v>
      </c>
      <c r="O583" t="str">
        <f t="shared" si="29"/>
        <v>Light</v>
      </c>
      <c r="P583" t="str">
        <f>IF(_xlfn.XLOOKUP(C583,customers!$A$1:$A$1001,customers!$I$1:$I$1001,0)=0,"",_xlfn.XLOOKUP(C583,customers!$A$1:$A$1001,customers!$I$1:$I$1001,0))</f>
        <v>Yes</v>
      </c>
    </row>
    <row r="584" spans="1:16" x14ac:dyDescent="0.2">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IF(_xlfn.XLOOKUP(C584,customers!$A$1:$A$1001,customers!$G$1:$G$1001,0)=0,"",_xlfn.XLOOKUP(C584,customers!$A$1:$A$1001,customers!$G$1:$G$1001,0))</f>
        <v>United States</v>
      </c>
      <c r="I584" t="str">
        <f>IF(_xlfn.XLOOKUP(D584,products!$A$1:$A$1001,products!$B$1:$B$1001,0)=0,"",_xlfn.XLOOKUP(D584,products!$A$1:$A$1001,products!$B$1:$B$1001,0))</f>
        <v>Exc</v>
      </c>
      <c r="J584" t="str">
        <f>IF(_xlfn.XLOOKUP(D584,products!$A$1:$A$1001,products!$C$1:$C$1001,0)=0,"",_xlfn.XLOOKUP(D584,products!$A$1:$A$1001,products!$C$1:$C$1001,0))</f>
        <v>D</v>
      </c>
      <c r="K584" s="1">
        <f>IF(_xlfn.XLOOKUP(D584,products!$A$1:$A$1001,products!$D$1:$D$1001,0)=0,"",_xlfn.XLOOKUP(D584,products!$A$1:$A$1001,products!$D$1:$D$1001,0))</f>
        <v>1</v>
      </c>
      <c r="L584">
        <f>IF(_xlfn.XLOOKUP(D584,products!$A$1:$A$1001,products!$E$1:$E$1001,0)=0,"",_xlfn.XLOOKUP(D584,products!$A$1:$A$1001,products!$E$1:$E$1001,0))</f>
        <v>12.15</v>
      </c>
      <c r="M584">
        <f t="shared" si="27"/>
        <v>60.75</v>
      </c>
      <c r="N584" t="str">
        <f t="shared" si="28"/>
        <v>Excelsa</v>
      </c>
      <c r="O584" t="str">
        <f t="shared" si="29"/>
        <v>Dark</v>
      </c>
      <c r="P584" t="str">
        <f>IF(_xlfn.XLOOKUP(C584,customers!$A$1:$A$1001,customers!$I$1:$I$1001,0)=0,"",_xlfn.XLOOKUP(C584,customers!$A$1:$A$1001,customers!$I$1:$I$1001,0))</f>
        <v>No</v>
      </c>
    </row>
    <row r="585" spans="1:16" x14ac:dyDescent="0.2">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IF(_xlfn.XLOOKUP(C585,customers!$A$1:$A$1001,customers!$G$1:$G$1001,0)=0,"",_xlfn.XLOOKUP(C585,customers!$A$1:$A$1001,customers!$G$1:$G$1001,0))</f>
        <v>United States</v>
      </c>
      <c r="I585" t="str">
        <f>IF(_xlfn.XLOOKUP(D585,products!$A$1:$A$1001,products!$B$1:$B$1001,0)=0,"",_xlfn.XLOOKUP(D585,products!$A$1:$A$1001,products!$B$1:$B$1001,0))</f>
        <v>Rob</v>
      </c>
      <c r="J585" t="str">
        <f>IF(_xlfn.XLOOKUP(D585,products!$A$1:$A$1001,products!$C$1:$C$1001,0)=0,"",_xlfn.XLOOKUP(D585,products!$A$1:$A$1001,products!$C$1:$C$1001,0))</f>
        <v>L</v>
      </c>
      <c r="K585" s="1">
        <f>IF(_xlfn.XLOOKUP(D585,products!$A$1:$A$1001,products!$D$1:$D$1001,0)=0,"",_xlfn.XLOOKUP(D585,products!$A$1:$A$1001,products!$D$1:$D$1001,0))</f>
        <v>0.2</v>
      </c>
      <c r="L585">
        <f>IF(_xlfn.XLOOKUP(D585,products!$A$1:$A$1001,products!$E$1:$E$1001,0)=0,"",_xlfn.XLOOKUP(D585,products!$A$1:$A$1001,products!$E$1:$E$1001,0))</f>
        <v>3.5849999999999995</v>
      </c>
      <c r="M585">
        <f t="shared" si="27"/>
        <v>3.5849999999999995</v>
      </c>
      <c r="N585" t="str">
        <f t="shared" si="28"/>
        <v>Robusta</v>
      </c>
      <c r="O585" t="str">
        <f t="shared" si="29"/>
        <v>Light</v>
      </c>
      <c r="P585" t="str">
        <f>IF(_xlfn.XLOOKUP(C585,customers!$A$1:$A$1001,customers!$I$1:$I$1001,0)=0,"",_xlfn.XLOOKUP(C585,customers!$A$1:$A$1001,customers!$I$1:$I$1001,0))</f>
        <v>Yes</v>
      </c>
    </row>
    <row r="586" spans="1:16" x14ac:dyDescent="0.2">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IF(_xlfn.XLOOKUP(C586,customers!$A$1:$A$1001,customers!$G$1:$G$1001,0)=0,"",_xlfn.XLOOKUP(C586,customers!$A$1:$A$1001,customers!$G$1:$G$1001,0))</f>
        <v>United States</v>
      </c>
      <c r="I586" t="str">
        <f>IF(_xlfn.XLOOKUP(D586,products!$A$1:$A$1001,products!$B$1:$B$1001,0)=0,"",_xlfn.XLOOKUP(D586,products!$A$1:$A$1001,products!$B$1:$B$1001,0))</f>
        <v>Rob</v>
      </c>
      <c r="J586" t="str">
        <f>IF(_xlfn.XLOOKUP(D586,products!$A$1:$A$1001,products!$C$1:$C$1001,0)=0,"",_xlfn.XLOOKUP(D586,products!$A$1:$A$1001,products!$C$1:$C$1001,0))</f>
        <v>L</v>
      </c>
      <c r="K586" s="1">
        <f>IF(_xlfn.XLOOKUP(D586,products!$A$1:$A$1001,products!$D$1:$D$1001,0)=0,"",_xlfn.XLOOKUP(D586,products!$A$1:$A$1001,products!$D$1:$D$1001,0))</f>
        <v>0.2</v>
      </c>
      <c r="L586">
        <f>IF(_xlfn.XLOOKUP(D586,products!$A$1:$A$1001,products!$E$1:$E$1001,0)=0,"",_xlfn.XLOOKUP(D586,products!$A$1:$A$1001,products!$E$1:$E$1001,0))</f>
        <v>3.5849999999999995</v>
      </c>
      <c r="M586">
        <f t="shared" si="27"/>
        <v>21.509999999999998</v>
      </c>
      <c r="N586" t="str">
        <f t="shared" si="28"/>
        <v>Robusta</v>
      </c>
      <c r="O586" t="str">
        <f t="shared" si="29"/>
        <v>Light</v>
      </c>
      <c r="P586" t="str">
        <f>IF(_xlfn.XLOOKUP(C586,customers!$A$1:$A$1001,customers!$I$1:$I$1001,0)=0,"",_xlfn.XLOOKUP(C586,customers!$A$1:$A$1001,customers!$I$1:$I$1001,0))</f>
        <v>No</v>
      </c>
    </row>
    <row r="587" spans="1:16" x14ac:dyDescent="0.2">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IF(_xlfn.XLOOKUP(C587,customers!$A$1:$A$1001,customers!$G$1:$G$1001,0)=0,"",_xlfn.XLOOKUP(C587,customers!$A$1:$A$1001,customers!$G$1:$G$1001,0))</f>
        <v>United Kingdom</v>
      </c>
      <c r="I587" t="str">
        <f>IF(_xlfn.XLOOKUP(D587,products!$A$1:$A$1001,products!$B$1:$B$1001,0)=0,"",_xlfn.XLOOKUP(D587,products!$A$1:$A$1001,products!$B$1:$B$1001,0))</f>
        <v>Exc</v>
      </c>
      <c r="J587" t="str">
        <f>IF(_xlfn.XLOOKUP(D587,products!$A$1:$A$1001,products!$C$1:$C$1001,0)=0,"",_xlfn.XLOOKUP(D587,products!$A$1:$A$1001,products!$C$1:$C$1001,0))</f>
        <v>M</v>
      </c>
      <c r="K587" s="1">
        <f>IF(_xlfn.XLOOKUP(D587,products!$A$1:$A$1001,products!$D$1:$D$1001,0)=0,"",_xlfn.XLOOKUP(D587,products!$A$1:$A$1001,products!$D$1:$D$1001,0))</f>
        <v>0.5</v>
      </c>
      <c r="L587">
        <f>IF(_xlfn.XLOOKUP(D587,products!$A$1:$A$1001,products!$E$1:$E$1001,0)=0,"",_xlfn.XLOOKUP(D587,products!$A$1:$A$1001,products!$E$1:$E$1001,0))</f>
        <v>8.25</v>
      </c>
      <c r="M587">
        <f t="shared" si="27"/>
        <v>16.5</v>
      </c>
      <c r="N587" t="str">
        <f t="shared" si="28"/>
        <v>Excelsa</v>
      </c>
      <c r="O587" t="str">
        <f t="shared" si="29"/>
        <v>Medium</v>
      </c>
      <c r="P587" t="str">
        <f>IF(_xlfn.XLOOKUP(C587,customers!$A$1:$A$1001,customers!$I$1:$I$1001,0)=0,"",_xlfn.XLOOKUP(C587,customers!$A$1:$A$1001,customers!$I$1:$I$1001,0))</f>
        <v>Yes</v>
      </c>
    </row>
    <row r="588" spans="1:16" x14ac:dyDescent="0.2">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IF(_xlfn.XLOOKUP(C588,customers!$A$1:$A$1001,customers!$G$1:$G$1001,0)=0,"",_xlfn.XLOOKUP(C588,customers!$A$1:$A$1001,customers!$G$1:$G$1001,0))</f>
        <v>United States</v>
      </c>
      <c r="I588" t="str">
        <f>IF(_xlfn.XLOOKUP(D588,products!$A$1:$A$1001,products!$B$1:$B$1001,0)=0,"",_xlfn.XLOOKUP(D588,products!$A$1:$A$1001,products!$B$1:$B$1001,0))</f>
        <v>Rob</v>
      </c>
      <c r="J588" t="str">
        <f>IF(_xlfn.XLOOKUP(D588,products!$A$1:$A$1001,products!$C$1:$C$1001,0)=0,"",_xlfn.XLOOKUP(D588,products!$A$1:$A$1001,products!$C$1:$C$1001,0))</f>
        <v>L</v>
      </c>
      <c r="K588" s="1">
        <f>IF(_xlfn.XLOOKUP(D588,products!$A$1:$A$1001,products!$D$1:$D$1001,0)=0,"",_xlfn.XLOOKUP(D588,products!$A$1:$A$1001,products!$D$1:$D$1001,0))</f>
        <v>2.5</v>
      </c>
      <c r="L588">
        <f>IF(_xlfn.XLOOKUP(D588,products!$A$1:$A$1001,products!$E$1:$E$1001,0)=0,"",_xlfn.XLOOKUP(D588,products!$A$1:$A$1001,products!$E$1:$E$1001,0))</f>
        <v>27.484999999999996</v>
      </c>
      <c r="M588">
        <f t="shared" si="27"/>
        <v>82.454999999999984</v>
      </c>
      <c r="N588" t="str">
        <f t="shared" si="28"/>
        <v>Robusta</v>
      </c>
      <c r="O588" t="str">
        <f t="shared" si="29"/>
        <v>Light</v>
      </c>
      <c r="P588" t="str">
        <f>IF(_xlfn.XLOOKUP(C588,customers!$A$1:$A$1001,customers!$I$1:$I$1001,0)=0,"",_xlfn.XLOOKUP(C588,customers!$A$1:$A$1001,customers!$I$1:$I$1001,0))</f>
        <v>No</v>
      </c>
    </row>
    <row r="589" spans="1:16" x14ac:dyDescent="0.2">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IF(_xlfn.XLOOKUP(C589,customers!$A$1:$A$1001,customers!$G$1:$G$1001,0)=0,"",_xlfn.XLOOKUP(C589,customers!$A$1:$A$1001,customers!$G$1:$G$1001,0))</f>
        <v>United States</v>
      </c>
      <c r="I589" t="str">
        <f>IF(_xlfn.XLOOKUP(D589,products!$A$1:$A$1001,products!$B$1:$B$1001,0)=0,"",_xlfn.XLOOKUP(D589,products!$A$1:$A$1001,products!$B$1:$B$1001,0))</f>
        <v>Lib</v>
      </c>
      <c r="J589" t="str">
        <f>IF(_xlfn.XLOOKUP(D589,products!$A$1:$A$1001,products!$C$1:$C$1001,0)=0,"",_xlfn.XLOOKUP(D589,products!$A$1:$A$1001,products!$C$1:$C$1001,0))</f>
        <v>D</v>
      </c>
      <c r="K589" s="1">
        <f>IF(_xlfn.XLOOKUP(D589,products!$A$1:$A$1001,products!$D$1:$D$1001,0)=0,"",_xlfn.XLOOKUP(D589,products!$A$1:$A$1001,products!$D$1:$D$1001,0))</f>
        <v>0.5</v>
      </c>
      <c r="L589">
        <f>IF(_xlfn.XLOOKUP(D589,products!$A$1:$A$1001,products!$E$1:$E$1001,0)=0,"",_xlfn.XLOOKUP(D589,products!$A$1:$A$1001,products!$E$1:$E$1001,0))</f>
        <v>7.77</v>
      </c>
      <c r="M589">
        <f t="shared" si="27"/>
        <v>7.77</v>
      </c>
      <c r="N589" t="str">
        <f t="shared" si="28"/>
        <v>Liberica</v>
      </c>
      <c r="O589" t="str">
        <f t="shared" si="29"/>
        <v>Dark</v>
      </c>
      <c r="P589" t="str">
        <f>IF(_xlfn.XLOOKUP(C589,customers!$A$1:$A$1001,customers!$I$1:$I$1001,0)=0,"",_xlfn.XLOOKUP(C589,customers!$A$1:$A$1001,customers!$I$1:$I$1001,0))</f>
        <v>Yes</v>
      </c>
    </row>
    <row r="590" spans="1:16" x14ac:dyDescent="0.2">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IF(_xlfn.XLOOKUP(C590,customers!$A$1:$A$1001,customers!$G$1:$G$1001,0)=0,"",_xlfn.XLOOKUP(C590,customers!$A$1:$A$1001,customers!$G$1:$G$1001,0))</f>
        <v>United States</v>
      </c>
      <c r="I590" t="str">
        <f>IF(_xlfn.XLOOKUP(D590,products!$A$1:$A$1001,products!$B$1:$B$1001,0)=0,"",_xlfn.XLOOKUP(D590,products!$A$1:$A$1001,products!$B$1:$B$1001,0))</f>
        <v>Rob</v>
      </c>
      <c r="J590" t="str">
        <f>IF(_xlfn.XLOOKUP(D590,products!$A$1:$A$1001,products!$C$1:$C$1001,0)=0,"",_xlfn.XLOOKUP(D590,products!$A$1:$A$1001,products!$C$1:$C$1001,0))</f>
        <v>M</v>
      </c>
      <c r="K590" s="1">
        <f>IF(_xlfn.XLOOKUP(D590,products!$A$1:$A$1001,products!$D$1:$D$1001,0)=0,"",_xlfn.XLOOKUP(D590,products!$A$1:$A$1001,products!$D$1:$D$1001,0))</f>
        <v>0.5</v>
      </c>
      <c r="L590">
        <f>IF(_xlfn.XLOOKUP(D590,products!$A$1:$A$1001,products!$E$1:$E$1001,0)=0,"",_xlfn.XLOOKUP(D590,products!$A$1:$A$1001,products!$E$1:$E$1001,0))</f>
        <v>5.97</v>
      </c>
      <c r="M590">
        <f t="shared" si="27"/>
        <v>11.94</v>
      </c>
      <c r="N590" t="str">
        <f t="shared" si="28"/>
        <v>Robusta</v>
      </c>
      <c r="O590" t="str">
        <f t="shared" si="29"/>
        <v>Medium</v>
      </c>
      <c r="P590" t="str">
        <f>IF(_xlfn.XLOOKUP(C590,customers!$A$1:$A$1001,customers!$I$1:$I$1001,0)=0,"",_xlfn.XLOOKUP(C590,customers!$A$1:$A$1001,customers!$I$1:$I$1001,0))</f>
        <v>Yes</v>
      </c>
    </row>
    <row r="591" spans="1:16" x14ac:dyDescent="0.2">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IF(_xlfn.XLOOKUP(C591,customers!$A$1:$A$1001,customers!$G$1:$G$1001,0)=0,"",_xlfn.XLOOKUP(C591,customers!$A$1:$A$1001,customers!$G$1:$G$1001,0))</f>
        <v>United States</v>
      </c>
      <c r="I591" t="str">
        <f>IF(_xlfn.XLOOKUP(D591,products!$A$1:$A$1001,products!$B$1:$B$1001,0)=0,"",_xlfn.XLOOKUP(D591,products!$A$1:$A$1001,products!$B$1:$B$1001,0))</f>
        <v>Exc</v>
      </c>
      <c r="J591" t="str">
        <f>IF(_xlfn.XLOOKUP(D591,products!$A$1:$A$1001,products!$C$1:$C$1001,0)=0,"",_xlfn.XLOOKUP(D591,products!$A$1:$A$1001,products!$C$1:$C$1001,0))</f>
        <v>L</v>
      </c>
      <c r="K591" s="1">
        <f>IF(_xlfn.XLOOKUP(D591,products!$A$1:$A$1001,products!$D$1:$D$1001,0)=0,"",_xlfn.XLOOKUP(D591,products!$A$1:$A$1001,products!$D$1:$D$1001,0))</f>
        <v>2.5</v>
      </c>
      <c r="L591">
        <f>IF(_xlfn.XLOOKUP(D591,products!$A$1:$A$1001,products!$E$1:$E$1001,0)=0,"",_xlfn.XLOOKUP(D591,products!$A$1:$A$1001,products!$E$1:$E$1001,0))</f>
        <v>34.154999999999994</v>
      </c>
      <c r="M591">
        <f t="shared" si="27"/>
        <v>204.92999999999995</v>
      </c>
      <c r="N591" t="str">
        <f t="shared" si="28"/>
        <v>Excelsa</v>
      </c>
      <c r="O591" t="str">
        <f t="shared" si="29"/>
        <v>Light</v>
      </c>
      <c r="P591" t="str">
        <f>IF(_xlfn.XLOOKUP(C591,customers!$A$1:$A$1001,customers!$I$1:$I$1001,0)=0,"",_xlfn.XLOOKUP(C591,customers!$A$1:$A$1001,customers!$I$1:$I$1001,0))</f>
        <v>No</v>
      </c>
    </row>
    <row r="592" spans="1:16" x14ac:dyDescent="0.2">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IF(_xlfn.XLOOKUP(C592,customers!$A$1:$A$1001,customers!$G$1:$G$1001,0)=0,"",_xlfn.XLOOKUP(C592,customers!$A$1:$A$1001,customers!$G$1:$G$1001,0))</f>
        <v>United States</v>
      </c>
      <c r="I592" t="str">
        <f>IF(_xlfn.XLOOKUP(D592,products!$A$1:$A$1001,products!$B$1:$B$1001,0)=0,"",_xlfn.XLOOKUP(D592,products!$A$1:$A$1001,products!$B$1:$B$1001,0))</f>
        <v>Exc</v>
      </c>
      <c r="J592" t="str">
        <f>IF(_xlfn.XLOOKUP(D592,products!$A$1:$A$1001,products!$C$1:$C$1001,0)=0,"",_xlfn.XLOOKUP(D592,products!$A$1:$A$1001,products!$C$1:$C$1001,0))</f>
        <v>M</v>
      </c>
      <c r="K592" s="1">
        <f>IF(_xlfn.XLOOKUP(D592,products!$A$1:$A$1001,products!$D$1:$D$1001,0)=0,"",_xlfn.XLOOKUP(D592,products!$A$1:$A$1001,products!$D$1:$D$1001,0))</f>
        <v>2.5</v>
      </c>
      <c r="L592">
        <f>IF(_xlfn.XLOOKUP(D592,products!$A$1:$A$1001,products!$E$1:$E$1001,0)=0,"",_xlfn.XLOOKUP(D592,products!$A$1:$A$1001,products!$E$1:$E$1001,0))</f>
        <v>31.624999999999996</v>
      </c>
      <c r="M592">
        <f t="shared" si="27"/>
        <v>63.249999999999993</v>
      </c>
      <c r="N592" t="str">
        <f t="shared" si="28"/>
        <v>Excelsa</v>
      </c>
      <c r="O592" t="str">
        <f t="shared" si="29"/>
        <v>Medium</v>
      </c>
      <c r="P592" t="str">
        <f>IF(_xlfn.XLOOKUP(C592,customers!$A$1:$A$1001,customers!$I$1:$I$1001,0)=0,"",_xlfn.XLOOKUP(C592,customers!$A$1:$A$1001,customers!$I$1:$I$1001,0))</f>
        <v>Yes</v>
      </c>
    </row>
    <row r="593" spans="1:16" x14ac:dyDescent="0.2">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IF(_xlfn.XLOOKUP(C593,customers!$A$1:$A$1001,customers!$G$1:$G$1001,0)=0,"",_xlfn.XLOOKUP(C593,customers!$A$1:$A$1001,customers!$G$1:$G$1001,0))</f>
        <v>United States</v>
      </c>
      <c r="I593" t="str">
        <f>IF(_xlfn.XLOOKUP(D593,products!$A$1:$A$1001,products!$B$1:$B$1001,0)=0,"",_xlfn.XLOOKUP(D593,products!$A$1:$A$1001,products!$B$1:$B$1001,0))</f>
        <v>Rob</v>
      </c>
      <c r="J593" t="str">
        <f>IF(_xlfn.XLOOKUP(D593,products!$A$1:$A$1001,products!$C$1:$C$1001,0)=0,"",_xlfn.XLOOKUP(D593,products!$A$1:$A$1001,products!$C$1:$C$1001,0))</f>
        <v>D</v>
      </c>
      <c r="K593" s="1">
        <f>IF(_xlfn.XLOOKUP(D593,products!$A$1:$A$1001,products!$D$1:$D$1001,0)=0,"",_xlfn.XLOOKUP(D593,products!$A$1:$A$1001,products!$D$1:$D$1001,0))</f>
        <v>0.2</v>
      </c>
      <c r="L593">
        <f>IF(_xlfn.XLOOKUP(D593,products!$A$1:$A$1001,products!$E$1:$E$1001,0)=0,"",_xlfn.XLOOKUP(D593,products!$A$1:$A$1001,products!$E$1:$E$1001,0))</f>
        <v>2.6849999999999996</v>
      </c>
      <c r="M593">
        <f t="shared" si="27"/>
        <v>8.0549999999999997</v>
      </c>
      <c r="N593" t="str">
        <f t="shared" si="28"/>
        <v>Robusta</v>
      </c>
      <c r="O593" t="str">
        <f t="shared" si="29"/>
        <v>Dark</v>
      </c>
      <c r="P593" t="str">
        <f>IF(_xlfn.XLOOKUP(C593,customers!$A$1:$A$1001,customers!$I$1:$I$1001,0)=0,"",_xlfn.XLOOKUP(C593,customers!$A$1:$A$1001,customers!$I$1:$I$1001,0))</f>
        <v>Yes</v>
      </c>
    </row>
    <row r="594" spans="1:16" x14ac:dyDescent="0.2">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IF(_xlfn.XLOOKUP(C594,customers!$A$1:$A$1001,customers!$G$1:$G$1001,0)=0,"",_xlfn.XLOOKUP(C594,customers!$A$1:$A$1001,customers!$G$1:$G$1001,0))</f>
        <v>United States</v>
      </c>
      <c r="I594" t="str">
        <f>IF(_xlfn.XLOOKUP(D594,products!$A$1:$A$1001,products!$B$1:$B$1001,0)=0,"",_xlfn.XLOOKUP(D594,products!$A$1:$A$1001,products!$B$1:$B$1001,0))</f>
        <v>Ara</v>
      </c>
      <c r="J594" t="str">
        <f>IF(_xlfn.XLOOKUP(D594,products!$A$1:$A$1001,products!$C$1:$C$1001,0)=0,"",_xlfn.XLOOKUP(D594,products!$A$1:$A$1001,products!$C$1:$C$1001,0))</f>
        <v>M</v>
      </c>
      <c r="K594" s="1">
        <f>IF(_xlfn.XLOOKUP(D594,products!$A$1:$A$1001,products!$D$1:$D$1001,0)=0,"",_xlfn.XLOOKUP(D594,products!$A$1:$A$1001,products!$D$1:$D$1001,0))</f>
        <v>2.5</v>
      </c>
      <c r="L594">
        <f>IF(_xlfn.XLOOKUP(D594,products!$A$1:$A$1001,products!$E$1:$E$1001,0)=0,"",_xlfn.XLOOKUP(D594,products!$A$1:$A$1001,products!$E$1:$E$1001,0))</f>
        <v>25.874999999999996</v>
      </c>
      <c r="M594">
        <f t="shared" si="27"/>
        <v>51.749999999999993</v>
      </c>
      <c r="N594" t="str">
        <f t="shared" si="28"/>
        <v>Arabica</v>
      </c>
      <c r="O594" t="str">
        <f t="shared" si="29"/>
        <v>Medium</v>
      </c>
      <c r="P594" t="str">
        <f>IF(_xlfn.XLOOKUP(C594,customers!$A$1:$A$1001,customers!$I$1:$I$1001,0)=0,"",_xlfn.XLOOKUP(C594,customers!$A$1:$A$1001,customers!$I$1:$I$1001,0))</f>
        <v>No</v>
      </c>
    </row>
    <row r="595" spans="1:16" x14ac:dyDescent="0.2">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IF(_xlfn.XLOOKUP(C595,customers!$A$1:$A$1001,customers!$G$1:$G$1001,0)=0,"",_xlfn.XLOOKUP(C595,customers!$A$1:$A$1001,customers!$G$1:$G$1001,0))</f>
        <v>United Kingdom</v>
      </c>
      <c r="I595" t="str">
        <f>IF(_xlfn.XLOOKUP(D595,products!$A$1:$A$1001,products!$B$1:$B$1001,0)=0,"",_xlfn.XLOOKUP(D595,products!$A$1:$A$1001,products!$B$1:$B$1001,0))</f>
        <v>Exc</v>
      </c>
      <c r="J595" t="str">
        <f>IF(_xlfn.XLOOKUP(D595,products!$A$1:$A$1001,products!$C$1:$C$1001,0)=0,"",_xlfn.XLOOKUP(D595,products!$A$1:$A$1001,products!$C$1:$C$1001,0))</f>
        <v>D</v>
      </c>
      <c r="K595" s="1">
        <f>IF(_xlfn.XLOOKUP(D595,products!$A$1:$A$1001,products!$D$1:$D$1001,0)=0,"",_xlfn.XLOOKUP(D595,products!$A$1:$A$1001,products!$D$1:$D$1001,0))</f>
        <v>2.5</v>
      </c>
      <c r="L595">
        <f>IF(_xlfn.XLOOKUP(D595,products!$A$1:$A$1001,products!$E$1:$E$1001,0)=0,"",_xlfn.XLOOKUP(D595,products!$A$1:$A$1001,products!$E$1:$E$1001,0))</f>
        <v>27.945</v>
      </c>
      <c r="M595">
        <f t="shared" si="27"/>
        <v>27.945</v>
      </c>
      <c r="N595" t="str">
        <f t="shared" si="28"/>
        <v>Excelsa</v>
      </c>
      <c r="O595" t="str">
        <f t="shared" si="29"/>
        <v>Dark</v>
      </c>
      <c r="P595" t="str">
        <f>IF(_xlfn.XLOOKUP(C595,customers!$A$1:$A$1001,customers!$I$1:$I$1001,0)=0,"",_xlfn.XLOOKUP(C595,customers!$A$1:$A$1001,customers!$I$1:$I$1001,0))</f>
        <v>Yes</v>
      </c>
    </row>
    <row r="596" spans="1:16" x14ac:dyDescent="0.2">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IF(_xlfn.XLOOKUP(C596,customers!$A$1:$A$1001,customers!$G$1:$G$1001,0)=0,"",_xlfn.XLOOKUP(C596,customers!$A$1:$A$1001,customers!$G$1:$G$1001,0))</f>
        <v>United States</v>
      </c>
      <c r="I596" t="str">
        <f>IF(_xlfn.XLOOKUP(D596,products!$A$1:$A$1001,products!$B$1:$B$1001,0)=0,"",_xlfn.XLOOKUP(D596,products!$A$1:$A$1001,products!$B$1:$B$1001,0))</f>
        <v>Ara</v>
      </c>
      <c r="J596" t="str">
        <f>IF(_xlfn.XLOOKUP(D596,products!$A$1:$A$1001,products!$C$1:$C$1001,0)=0,"",_xlfn.XLOOKUP(D596,products!$A$1:$A$1001,products!$C$1:$C$1001,0))</f>
        <v>L</v>
      </c>
      <c r="K596" s="1">
        <f>IF(_xlfn.XLOOKUP(D596,products!$A$1:$A$1001,products!$D$1:$D$1001,0)=0,"",_xlfn.XLOOKUP(D596,products!$A$1:$A$1001,products!$D$1:$D$1001,0))</f>
        <v>2.5</v>
      </c>
      <c r="L596">
        <f>IF(_xlfn.XLOOKUP(D596,products!$A$1:$A$1001,products!$E$1:$E$1001,0)=0,"",_xlfn.XLOOKUP(D596,products!$A$1:$A$1001,products!$E$1:$E$1001,0))</f>
        <v>29.784999999999997</v>
      </c>
      <c r="M596">
        <f t="shared" si="27"/>
        <v>59.569999999999993</v>
      </c>
      <c r="N596" t="str">
        <f t="shared" si="28"/>
        <v>Arabica</v>
      </c>
      <c r="O596" t="str">
        <f t="shared" si="29"/>
        <v>Light</v>
      </c>
      <c r="P596" t="str">
        <f>IF(_xlfn.XLOOKUP(C596,customers!$A$1:$A$1001,customers!$I$1:$I$1001,0)=0,"",_xlfn.XLOOKUP(C596,customers!$A$1:$A$1001,customers!$I$1:$I$1001,0))</f>
        <v>No</v>
      </c>
    </row>
    <row r="597" spans="1:16" x14ac:dyDescent="0.2">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IF(_xlfn.XLOOKUP(C597,customers!$A$1:$A$1001,customers!$G$1:$G$1001,0)=0,"",_xlfn.XLOOKUP(C597,customers!$A$1:$A$1001,customers!$G$1:$G$1001,0))</f>
        <v>United Kingdom</v>
      </c>
      <c r="I597" t="str">
        <f>IF(_xlfn.XLOOKUP(D597,products!$A$1:$A$1001,products!$B$1:$B$1001,0)=0,"",_xlfn.XLOOKUP(D597,products!$A$1:$A$1001,products!$B$1:$B$1001,0))</f>
        <v>Exc</v>
      </c>
      <c r="J597" t="str">
        <f>IF(_xlfn.XLOOKUP(D597,products!$A$1:$A$1001,products!$C$1:$C$1001,0)=0,"",_xlfn.XLOOKUP(D597,products!$A$1:$A$1001,products!$C$1:$C$1001,0))</f>
        <v>L</v>
      </c>
      <c r="K597" s="1">
        <f>IF(_xlfn.XLOOKUP(D597,products!$A$1:$A$1001,products!$D$1:$D$1001,0)=0,"",_xlfn.XLOOKUP(D597,products!$A$1:$A$1001,products!$D$1:$D$1001,0))</f>
        <v>1</v>
      </c>
      <c r="L597">
        <f>IF(_xlfn.XLOOKUP(D597,products!$A$1:$A$1001,products!$E$1:$E$1001,0)=0,"",_xlfn.XLOOKUP(D597,products!$A$1:$A$1001,products!$E$1:$E$1001,0))</f>
        <v>14.85</v>
      </c>
      <c r="M597">
        <f t="shared" si="27"/>
        <v>14.85</v>
      </c>
      <c r="N597" t="str">
        <f t="shared" si="28"/>
        <v>Excelsa</v>
      </c>
      <c r="O597" t="str">
        <f t="shared" si="29"/>
        <v>Light</v>
      </c>
      <c r="P597" t="str">
        <f>IF(_xlfn.XLOOKUP(C597,customers!$A$1:$A$1001,customers!$I$1:$I$1001,0)=0,"",_xlfn.XLOOKUP(C597,customers!$A$1:$A$1001,customers!$I$1:$I$1001,0))</f>
        <v>No</v>
      </c>
    </row>
    <row r="598" spans="1:16" x14ac:dyDescent="0.2">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IF(_xlfn.XLOOKUP(C598,customers!$A$1:$A$1001,customers!$G$1:$G$1001,0)=0,"",_xlfn.XLOOKUP(C598,customers!$A$1:$A$1001,customers!$G$1:$G$1001,0))</f>
        <v>United States</v>
      </c>
      <c r="I598" t="str">
        <f>IF(_xlfn.XLOOKUP(D598,products!$A$1:$A$1001,products!$B$1:$B$1001,0)=0,"",_xlfn.XLOOKUP(D598,products!$A$1:$A$1001,products!$B$1:$B$1001,0))</f>
        <v>Ara</v>
      </c>
      <c r="J598" t="str">
        <f>IF(_xlfn.XLOOKUP(D598,products!$A$1:$A$1001,products!$C$1:$C$1001,0)=0,"",_xlfn.XLOOKUP(D598,products!$A$1:$A$1001,products!$C$1:$C$1001,0))</f>
        <v>M</v>
      </c>
      <c r="K598" s="1">
        <f>IF(_xlfn.XLOOKUP(D598,products!$A$1:$A$1001,products!$D$1:$D$1001,0)=0,"",_xlfn.XLOOKUP(D598,products!$A$1:$A$1001,products!$D$1:$D$1001,0))</f>
        <v>0.5</v>
      </c>
      <c r="L598">
        <f>IF(_xlfn.XLOOKUP(D598,products!$A$1:$A$1001,products!$E$1:$E$1001,0)=0,"",_xlfn.XLOOKUP(D598,products!$A$1:$A$1001,products!$E$1:$E$1001,0))</f>
        <v>6.75</v>
      </c>
      <c r="M598">
        <f t="shared" si="27"/>
        <v>33.75</v>
      </c>
      <c r="N598" t="str">
        <f t="shared" si="28"/>
        <v>Arabica</v>
      </c>
      <c r="O598" t="str">
        <f t="shared" si="29"/>
        <v>Medium</v>
      </c>
      <c r="P598" t="str">
        <f>IF(_xlfn.XLOOKUP(C598,customers!$A$1:$A$1001,customers!$I$1:$I$1001,0)=0,"",_xlfn.XLOOKUP(C598,customers!$A$1:$A$1001,customers!$I$1:$I$1001,0))</f>
        <v>No</v>
      </c>
    </row>
    <row r="599" spans="1:16" x14ac:dyDescent="0.2">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IF(_xlfn.XLOOKUP(C599,customers!$A$1:$A$1001,customers!$G$1:$G$1001,0)=0,"",_xlfn.XLOOKUP(C599,customers!$A$1:$A$1001,customers!$G$1:$G$1001,0))</f>
        <v>United States</v>
      </c>
      <c r="I599" t="str">
        <f>IF(_xlfn.XLOOKUP(D599,products!$A$1:$A$1001,products!$B$1:$B$1001,0)=0,"",_xlfn.XLOOKUP(D599,products!$A$1:$A$1001,products!$B$1:$B$1001,0))</f>
        <v>Lib</v>
      </c>
      <c r="J599" t="str">
        <f>IF(_xlfn.XLOOKUP(D599,products!$A$1:$A$1001,products!$C$1:$C$1001,0)=0,"",_xlfn.XLOOKUP(D599,products!$A$1:$A$1001,products!$C$1:$C$1001,0))</f>
        <v>L</v>
      </c>
      <c r="K599" s="1">
        <f>IF(_xlfn.XLOOKUP(D599,products!$A$1:$A$1001,products!$D$1:$D$1001,0)=0,"",_xlfn.XLOOKUP(D599,products!$A$1:$A$1001,products!$D$1:$D$1001,0))</f>
        <v>2.5</v>
      </c>
      <c r="L599">
        <f>IF(_xlfn.XLOOKUP(D599,products!$A$1:$A$1001,products!$E$1:$E$1001,0)=0,"",_xlfn.XLOOKUP(D599,products!$A$1:$A$1001,products!$E$1:$E$1001,0))</f>
        <v>36.454999999999998</v>
      </c>
      <c r="M599">
        <f t="shared" si="27"/>
        <v>145.82</v>
      </c>
      <c r="N599" t="str">
        <f t="shared" si="28"/>
        <v>Liberica</v>
      </c>
      <c r="O599" t="str">
        <f t="shared" si="29"/>
        <v>Light</v>
      </c>
      <c r="P599" t="str">
        <f>IF(_xlfn.XLOOKUP(C599,customers!$A$1:$A$1001,customers!$I$1:$I$1001,0)=0,"",_xlfn.XLOOKUP(C599,customers!$A$1:$A$1001,customers!$I$1:$I$1001,0))</f>
        <v>Yes</v>
      </c>
    </row>
    <row r="600" spans="1:16" x14ac:dyDescent="0.2">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IF(_xlfn.XLOOKUP(C600,customers!$A$1:$A$1001,customers!$G$1:$G$1001,0)=0,"",_xlfn.XLOOKUP(C600,customers!$A$1:$A$1001,customers!$G$1:$G$1001,0))</f>
        <v>United States</v>
      </c>
      <c r="I600" t="str">
        <f>IF(_xlfn.XLOOKUP(D600,products!$A$1:$A$1001,products!$B$1:$B$1001,0)=0,"",_xlfn.XLOOKUP(D600,products!$A$1:$A$1001,products!$B$1:$B$1001,0))</f>
        <v>Rob</v>
      </c>
      <c r="J600" t="str">
        <f>IF(_xlfn.XLOOKUP(D600,products!$A$1:$A$1001,products!$C$1:$C$1001,0)=0,"",_xlfn.XLOOKUP(D600,products!$A$1:$A$1001,products!$C$1:$C$1001,0))</f>
        <v>M</v>
      </c>
      <c r="K600" s="1">
        <f>IF(_xlfn.XLOOKUP(D600,products!$A$1:$A$1001,products!$D$1:$D$1001,0)=0,"",_xlfn.XLOOKUP(D600,products!$A$1:$A$1001,products!$D$1:$D$1001,0))</f>
        <v>0.2</v>
      </c>
      <c r="L600">
        <f>IF(_xlfn.XLOOKUP(D600,products!$A$1:$A$1001,products!$E$1:$E$1001,0)=0,"",_xlfn.XLOOKUP(D600,products!$A$1:$A$1001,products!$E$1:$E$1001,0))</f>
        <v>2.9849999999999999</v>
      </c>
      <c r="M600">
        <f t="shared" si="27"/>
        <v>11.94</v>
      </c>
      <c r="N600" t="str">
        <f t="shared" si="28"/>
        <v>Robusta</v>
      </c>
      <c r="O600" t="str">
        <f t="shared" si="29"/>
        <v>Medium</v>
      </c>
      <c r="P600" t="str">
        <f>IF(_xlfn.XLOOKUP(C600,customers!$A$1:$A$1001,customers!$I$1:$I$1001,0)=0,"",_xlfn.XLOOKUP(C600,customers!$A$1:$A$1001,customers!$I$1:$I$1001,0))</f>
        <v>Yes</v>
      </c>
    </row>
    <row r="601" spans="1:16" x14ac:dyDescent="0.2">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IF(_xlfn.XLOOKUP(C601,customers!$A$1:$A$1001,customers!$G$1:$G$1001,0)=0,"",_xlfn.XLOOKUP(C601,customers!$A$1:$A$1001,customers!$G$1:$G$1001,0))</f>
        <v>United States</v>
      </c>
      <c r="I601" t="str">
        <f>IF(_xlfn.XLOOKUP(D601,products!$A$1:$A$1001,products!$B$1:$B$1001,0)=0,"",_xlfn.XLOOKUP(D601,products!$A$1:$A$1001,products!$B$1:$B$1001,0))</f>
        <v>Ara</v>
      </c>
      <c r="J601" t="str">
        <f>IF(_xlfn.XLOOKUP(D601,products!$A$1:$A$1001,products!$C$1:$C$1001,0)=0,"",_xlfn.XLOOKUP(D601,products!$A$1:$A$1001,products!$C$1:$C$1001,0))</f>
        <v>D</v>
      </c>
      <c r="K601" s="1">
        <f>IF(_xlfn.XLOOKUP(D601,products!$A$1:$A$1001,products!$D$1:$D$1001,0)=0,"",_xlfn.XLOOKUP(D601,products!$A$1:$A$1001,products!$D$1:$D$1001,0))</f>
        <v>0.2</v>
      </c>
      <c r="L601">
        <f>IF(_xlfn.XLOOKUP(D601,products!$A$1:$A$1001,products!$E$1:$E$1001,0)=0,"",_xlfn.XLOOKUP(D601,products!$A$1:$A$1001,products!$E$1:$E$1001,0))</f>
        <v>2.9849999999999999</v>
      </c>
      <c r="M601">
        <f t="shared" si="27"/>
        <v>11.94</v>
      </c>
      <c r="N601" t="str">
        <f t="shared" si="28"/>
        <v>Arabica</v>
      </c>
      <c r="O601" t="str">
        <f t="shared" si="29"/>
        <v>Dark</v>
      </c>
      <c r="P601" t="str">
        <f>IF(_xlfn.XLOOKUP(C601,customers!$A$1:$A$1001,customers!$I$1:$I$1001,0)=0,"",_xlfn.XLOOKUP(C601,customers!$A$1:$A$1001,customers!$I$1:$I$1001,0))</f>
        <v>Yes</v>
      </c>
    </row>
    <row r="602" spans="1:16" x14ac:dyDescent="0.2">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IF(_xlfn.XLOOKUP(C602,customers!$A$1:$A$1001,customers!$G$1:$G$1001,0)=0,"",_xlfn.XLOOKUP(C602,customers!$A$1:$A$1001,customers!$G$1:$G$1001,0))</f>
        <v>United States</v>
      </c>
      <c r="I602" t="str">
        <f>IF(_xlfn.XLOOKUP(D602,products!$A$1:$A$1001,products!$B$1:$B$1001,0)=0,"",_xlfn.XLOOKUP(D602,products!$A$1:$A$1001,products!$B$1:$B$1001,0))</f>
        <v>Lib</v>
      </c>
      <c r="J602" t="str">
        <f>IF(_xlfn.XLOOKUP(D602,products!$A$1:$A$1001,products!$C$1:$C$1001,0)=0,"",_xlfn.XLOOKUP(D602,products!$A$1:$A$1001,products!$C$1:$C$1001,0))</f>
        <v>D</v>
      </c>
      <c r="K602" s="1">
        <f>IF(_xlfn.XLOOKUP(D602,products!$A$1:$A$1001,products!$D$1:$D$1001,0)=0,"",_xlfn.XLOOKUP(D602,products!$A$1:$A$1001,products!$D$1:$D$1001,0))</f>
        <v>0.5</v>
      </c>
      <c r="L602">
        <f>IF(_xlfn.XLOOKUP(D602,products!$A$1:$A$1001,products!$E$1:$E$1001,0)=0,"",_xlfn.XLOOKUP(D602,products!$A$1:$A$1001,products!$E$1:$E$1001,0))</f>
        <v>7.77</v>
      </c>
      <c r="M602">
        <f t="shared" si="27"/>
        <v>7.77</v>
      </c>
      <c r="N602" t="str">
        <f t="shared" si="28"/>
        <v>Liberica</v>
      </c>
      <c r="O602" t="str">
        <f t="shared" si="29"/>
        <v>Dark</v>
      </c>
      <c r="P602" t="str">
        <f>IF(_xlfn.XLOOKUP(C602,customers!$A$1:$A$1001,customers!$I$1:$I$1001,0)=0,"",_xlfn.XLOOKUP(C602,customers!$A$1:$A$1001,customers!$I$1:$I$1001,0))</f>
        <v>No</v>
      </c>
    </row>
    <row r="603" spans="1:16" x14ac:dyDescent="0.2">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IF(_xlfn.XLOOKUP(C603,customers!$A$1:$A$1001,customers!$G$1:$G$1001,0)=0,"",_xlfn.XLOOKUP(C603,customers!$A$1:$A$1001,customers!$G$1:$G$1001,0))</f>
        <v>United States</v>
      </c>
      <c r="I603" t="str">
        <f>IF(_xlfn.XLOOKUP(D603,products!$A$1:$A$1001,products!$B$1:$B$1001,0)=0,"",_xlfn.XLOOKUP(D603,products!$A$1:$A$1001,products!$B$1:$B$1001,0))</f>
        <v>Rob</v>
      </c>
      <c r="J603" t="str">
        <f>IF(_xlfn.XLOOKUP(D603,products!$A$1:$A$1001,products!$C$1:$C$1001,0)=0,"",_xlfn.XLOOKUP(D603,products!$A$1:$A$1001,products!$C$1:$C$1001,0))</f>
        <v>L</v>
      </c>
      <c r="K603" s="1">
        <f>IF(_xlfn.XLOOKUP(D603,products!$A$1:$A$1001,products!$D$1:$D$1001,0)=0,"",_xlfn.XLOOKUP(D603,products!$A$1:$A$1001,products!$D$1:$D$1001,0))</f>
        <v>2.5</v>
      </c>
      <c r="L603">
        <f>IF(_xlfn.XLOOKUP(D603,products!$A$1:$A$1001,products!$E$1:$E$1001,0)=0,"",_xlfn.XLOOKUP(D603,products!$A$1:$A$1001,products!$E$1:$E$1001,0))</f>
        <v>27.484999999999996</v>
      </c>
      <c r="M603">
        <f t="shared" si="27"/>
        <v>109.93999999999998</v>
      </c>
      <c r="N603" t="str">
        <f t="shared" si="28"/>
        <v>Robusta</v>
      </c>
      <c r="O603" t="str">
        <f t="shared" si="29"/>
        <v>Light</v>
      </c>
      <c r="P603" t="str">
        <f>IF(_xlfn.XLOOKUP(C603,customers!$A$1:$A$1001,customers!$I$1:$I$1001,0)=0,"",_xlfn.XLOOKUP(C603,customers!$A$1:$A$1001,customers!$I$1:$I$1001,0))</f>
        <v>Yes</v>
      </c>
    </row>
    <row r="604" spans="1:16" x14ac:dyDescent="0.2">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IF(_xlfn.XLOOKUP(C604,customers!$A$1:$A$1001,customers!$G$1:$G$1001,0)=0,"",_xlfn.XLOOKUP(C604,customers!$A$1:$A$1001,customers!$G$1:$G$1001,0))</f>
        <v>United States</v>
      </c>
      <c r="I604" t="str">
        <f>IF(_xlfn.XLOOKUP(D604,products!$A$1:$A$1001,products!$B$1:$B$1001,0)=0,"",_xlfn.XLOOKUP(D604,products!$A$1:$A$1001,products!$B$1:$B$1001,0))</f>
        <v>Exc</v>
      </c>
      <c r="J604" t="str">
        <f>IF(_xlfn.XLOOKUP(D604,products!$A$1:$A$1001,products!$C$1:$C$1001,0)=0,"",_xlfn.XLOOKUP(D604,products!$A$1:$A$1001,products!$C$1:$C$1001,0))</f>
        <v>L</v>
      </c>
      <c r="K604" s="1">
        <f>IF(_xlfn.XLOOKUP(D604,products!$A$1:$A$1001,products!$D$1:$D$1001,0)=0,"",_xlfn.XLOOKUP(D604,products!$A$1:$A$1001,products!$D$1:$D$1001,0))</f>
        <v>0.2</v>
      </c>
      <c r="L604">
        <f>IF(_xlfn.XLOOKUP(D604,products!$A$1:$A$1001,products!$E$1:$E$1001,0)=0,"",_xlfn.XLOOKUP(D604,products!$A$1:$A$1001,products!$E$1:$E$1001,0))</f>
        <v>4.4550000000000001</v>
      </c>
      <c r="M604">
        <f t="shared" si="27"/>
        <v>22.274999999999999</v>
      </c>
      <c r="N604" t="str">
        <f t="shared" si="28"/>
        <v>Excelsa</v>
      </c>
      <c r="O604" t="str">
        <f t="shared" si="29"/>
        <v>Light</v>
      </c>
      <c r="P604" t="str">
        <f>IF(_xlfn.XLOOKUP(C604,customers!$A$1:$A$1001,customers!$I$1:$I$1001,0)=0,"",_xlfn.XLOOKUP(C604,customers!$A$1:$A$1001,customers!$I$1:$I$1001,0))</f>
        <v>Yes</v>
      </c>
    </row>
    <row r="605" spans="1:16" x14ac:dyDescent="0.2">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IF(_xlfn.XLOOKUP(C605,customers!$A$1:$A$1001,customers!$G$1:$G$1001,0)=0,"",_xlfn.XLOOKUP(C605,customers!$A$1:$A$1001,customers!$G$1:$G$1001,0))</f>
        <v>United States</v>
      </c>
      <c r="I605" t="str">
        <f>IF(_xlfn.XLOOKUP(D605,products!$A$1:$A$1001,products!$B$1:$B$1001,0)=0,"",_xlfn.XLOOKUP(D605,products!$A$1:$A$1001,products!$B$1:$B$1001,0))</f>
        <v>Rob</v>
      </c>
      <c r="J605" t="str">
        <f>IF(_xlfn.XLOOKUP(D605,products!$A$1:$A$1001,products!$C$1:$C$1001,0)=0,"",_xlfn.XLOOKUP(D605,products!$A$1:$A$1001,products!$C$1:$C$1001,0))</f>
        <v>M</v>
      </c>
      <c r="K605" s="1">
        <f>IF(_xlfn.XLOOKUP(D605,products!$A$1:$A$1001,products!$D$1:$D$1001,0)=0,"",_xlfn.XLOOKUP(D605,products!$A$1:$A$1001,products!$D$1:$D$1001,0))</f>
        <v>0.2</v>
      </c>
      <c r="L605">
        <f>IF(_xlfn.XLOOKUP(D605,products!$A$1:$A$1001,products!$E$1:$E$1001,0)=0,"",_xlfn.XLOOKUP(D605,products!$A$1:$A$1001,products!$E$1:$E$1001,0))</f>
        <v>2.9849999999999999</v>
      </c>
      <c r="M605">
        <f t="shared" si="27"/>
        <v>8.9550000000000001</v>
      </c>
      <c r="N605" t="str">
        <f t="shared" si="28"/>
        <v>Robusta</v>
      </c>
      <c r="O605" t="str">
        <f t="shared" si="29"/>
        <v>Medium</v>
      </c>
      <c r="P605" t="str">
        <f>IF(_xlfn.XLOOKUP(C605,customers!$A$1:$A$1001,customers!$I$1:$I$1001,0)=0,"",_xlfn.XLOOKUP(C605,customers!$A$1:$A$1001,customers!$I$1:$I$1001,0))</f>
        <v>No</v>
      </c>
    </row>
    <row r="606" spans="1:16" x14ac:dyDescent="0.2">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IF(_xlfn.XLOOKUP(C606,customers!$A$1:$A$1001,customers!$G$1:$G$1001,0)=0,"",_xlfn.XLOOKUP(C606,customers!$A$1:$A$1001,customers!$G$1:$G$1001,0))</f>
        <v>Ireland</v>
      </c>
      <c r="I606" t="str">
        <f>IF(_xlfn.XLOOKUP(D606,products!$A$1:$A$1001,products!$B$1:$B$1001,0)=0,"",_xlfn.XLOOKUP(D606,products!$A$1:$A$1001,products!$B$1:$B$1001,0))</f>
        <v>Lib</v>
      </c>
      <c r="J606" t="str">
        <f>IF(_xlfn.XLOOKUP(D606,products!$A$1:$A$1001,products!$C$1:$C$1001,0)=0,"",_xlfn.XLOOKUP(D606,products!$A$1:$A$1001,products!$C$1:$C$1001,0))</f>
        <v>D</v>
      </c>
      <c r="K606" s="1">
        <f>IF(_xlfn.XLOOKUP(D606,products!$A$1:$A$1001,products!$D$1:$D$1001,0)=0,"",_xlfn.XLOOKUP(D606,products!$A$1:$A$1001,products!$D$1:$D$1001,0))</f>
        <v>2.5</v>
      </c>
      <c r="L606">
        <f>IF(_xlfn.XLOOKUP(D606,products!$A$1:$A$1001,products!$E$1:$E$1001,0)=0,"",_xlfn.XLOOKUP(D606,products!$A$1:$A$1001,products!$E$1:$E$1001,0))</f>
        <v>29.784999999999997</v>
      </c>
      <c r="M606">
        <f t="shared" si="27"/>
        <v>119.13999999999999</v>
      </c>
      <c r="N606" t="str">
        <f t="shared" si="28"/>
        <v>Liberica</v>
      </c>
      <c r="O606" t="str">
        <f t="shared" si="29"/>
        <v>Dark</v>
      </c>
      <c r="P606" t="str">
        <f>IF(_xlfn.XLOOKUP(C606,customers!$A$1:$A$1001,customers!$I$1:$I$1001,0)=0,"",_xlfn.XLOOKUP(C606,customers!$A$1:$A$1001,customers!$I$1:$I$1001,0))</f>
        <v>No</v>
      </c>
    </row>
    <row r="607" spans="1:16" x14ac:dyDescent="0.2">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IF(_xlfn.XLOOKUP(C607,customers!$A$1:$A$1001,customers!$G$1:$G$1001,0)=0,"",_xlfn.XLOOKUP(C607,customers!$A$1:$A$1001,customers!$G$1:$G$1001,0))</f>
        <v>United States</v>
      </c>
      <c r="I607" t="str">
        <f>IF(_xlfn.XLOOKUP(D607,products!$A$1:$A$1001,products!$B$1:$B$1001,0)=0,"",_xlfn.XLOOKUP(D607,products!$A$1:$A$1001,products!$B$1:$B$1001,0))</f>
        <v>Ara</v>
      </c>
      <c r="J607" t="str">
        <f>IF(_xlfn.XLOOKUP(D607,products!$A$1:$A$1001,products!$C$1:$C$1001,0)=0,"",_xlfn.XLOOKUP(D607,products!$A$1:$A$1001,products!$C$1:$C$1001,0))</f>
        <v>L</v>
      </c>
      <c r="K607" s="1">
        <f>IF(_xlfn.XLOOKUP(D607,products!$A$1:$A$1001,products!$D$1:$D$1001,0)=0,"",_xlfn.XLOOKUP(D607,products!$A$1:$A$1001,products!$D$1:$D$1001,0))</f>
        <v>2.5</v>
      </c>
      <c r="L607">
        <f>IF(_xlfn.XLOOKUP(D607,products!$A$1:$A$1001,products!$E$1:$E$1001,0)=0,"",_xlfn.XLOOKUP(D607,products!$A$1:$A$1001,products!$E$1:$E$1001,0))</f>
        <v>29.784999999999997</v>
      </c>
      <c r="M607">
        <f t="shared" si="27"/>
        <v>148.92499999999998</v>
      </c>
      <c r="N607" t="str">
        <f t="shared" si="28"/>
        <v>Arabica</v>
      </c>
      <c r="O607" t="str">
        <f t="shared" si="29"/>
        <v>Light</v>
      </c>
      <c r="P607" t="str">
        <f>IF(_xlfn.XLOOKUP(C607,customers!$A$1:$A$1001,customers!$I$1:$I$1001,0)=0,"",_xlfn.XLOOKUP(C607,customers!$A$1:$A$1001,customers!$I$1:$I$1001,0))</f>
        <v>Yes</v>
      </c>
    </row>
    <row r="608" spans="1:16" x14ac:dyDescent="0.2">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IF(_xlfn.XLOOKUP(C608,customers!$A$1:$A$1001,customers!$G$1:$G$1001,0)=0,"",_xlfn.XLOOKUP(C608,customers!$A$1:$A$1001,customers!$G$1:$G$1001,0))</f>
        <v>United Kingdom</v>
      </c>
      <c r="I608" t="str">
        <f>IF(_xlfn.XLOOKUP(D608,products!$A$1:$A$1001,products!$B$1:$B$1001,0)=0,"",_xlfn.XLOOKUP(D608,products!$A$1:$A$1001,products!$B$1:$B$1001,0))</f>
        <v>Lib</v>
      </c>
      <c r="J608" t="str">
        <f>IF(_xlfn.XLOOKUP(D608,products!$A$1:$A$1001,products!$C$1:$C$1001,0)=0,"",_xlfn.XLOOKUP(D608,products!$A$1:$A$1001,products!$C$1:$C$1001,0))</f>
        <v>L</v>
      </c>
      <c r="K608" s="1">
        <f>IF(_xlfn.XLOOKUP(D608,products!$A$1:$A$1001,products!$D$1:$D$1001,0)=0,"",_xlfn.XLOOKUP(D608,products!$A$1:$A$1001,products!$D$1:$D$1001,0))</f>
        <v>2.5</v>
      </c>
      <c r="L608">
        <f>IF(_xlfn.XLOOKUP(D608,products!$A$1:$A$1001,products!$E$1:$E$1001,0)=0,"",_xlfn.XLOOKUP(D608,products!$A$1:$A$1001,products!$E$1:$E$1001,0))</f>
        <v>36.454999999999998</v>
      </c>
      <c r="M608">
        <f t="shared" si="27"/>
        <v>109.36499999999999</v>
      </c>
      <c r="N608" t="str">
        <f t="shared" si="28"/>
        <v>Liberica</v>
      </c>
      <c r="O608" t="str">
        <f t="shared" si="29"/>
        <v>Light</v>
      </c>
      <c r="P608" t="str">
        <f>IF(_xlfn.XLOOKUP(C608,customers!$A$1:$A$1001,customers!$I$1:$I$1001,0)=0,"",_xlfn.XLOOKUP(C608,customers!$A$1:$A$1001,customers!$I$1:$I$1001,0))</f>
        <v>Yes</v>
      </c>
    </row>
    <row r="609" spans="1:16" x14ac:dyDescent="0.2">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IF(_xlfn.XLOOKUP(C609,customers!$A$1:$A$1001,customers!$G$1:$G$1001,0)=0,"",_xlfn.XLOOKUP(C609,customers!$A$1:$A$1001,customers!$G$1:$G$1001,0))</f>
        <v>United States</v>
      </c>
      <c r="I609" t="str">
        <f>IF(_xlfn.XLOOKUP(D609,products!$A$1:$A$1001,products!$B$1:$B$1001,0)=0,"",_xlfn.XLOOKUP(D609,products!$A$1:$A$1001,products!$B$1:$B$1001,0))</f>
        <v>Exc</v>
      </c>
      <c r="J609" t="str">
        <f>IF(_xlfn.XLOOKUP(D609,products!$A$1:$A$1001,products!$C$1:$C$1001,0)=0,"",_xlfn.XLOOKUP(D609,products!$A$1:$A$1001,products!$C$1:$C$1001,0))</f>
        <v>D</v>
      </c>
      <c r="K609" s="1">
        <f>IF(_xlfn.XLOOKUP(D609,products!$A$1:$A$1001,products!$D$1:$D$1001,0)=0,"",_xlfn.XLOOKUP(D609,products!$A$1:$A$1001,products!$D$1:$D$1001,0))</f>
        <v>0.2</v>
      </c>
      <c r="L609">
        <f>IF(_xlfn.XLOOKUP(D609,products!$A$1:$A$1001,products!$E$1:$E$1001,0)=0,"",_xlfn.XLOOKUP(D609,products!$A$1:$A$1001,products!$E$1:$E$1001,0))</f>
        <v>3.645</v>
      </c>
      <c r="M609">
        <f t="shared" si="27"/>
        <v>3.645</v>
      </c>
      <c r="N609" t="str">
        <f t="shared" si="28"/>
        <v>Excelsa</v>
      </c>
      <c r="O609" t="str">
        <f t="shared" si="29"/>
        <v>Dark</v>
      </c>
      <c r="P609" t="str">
        <f>IF(_xlfn.XLOOKUP(C609,customers!$A$1:$A$1001,customers!$I$1:$I$1001,0)=0,"",_xlfn.XLOOKUP(C609,customers!$A$1:$A$1001,customers!$I$1:$I$1001,0))</f>
        <v>Yes</v>
      </c>
    </row>
    <row r="610" spans="1:16" x14ac:dyDescent="0.2">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IF(_xlfn.XLOOKUP(C610,customers!$A$1:$A$1001,customers!$G$1:$G$1001,0)=0,"",_xlfn.XLOOKUP(C610,customers!$A$1:$A$1001,customers!$G$1:$G$1001,0))</f>
        <v>United States</v>
      </c>
      <c r="I610" t="str">
        <f>IF(_xlfn.XLOOKUP(D610,products!$A$1:$A$1001,products!$B$1:$B$1001,0)=0,"",_xlfn.XLOOKUP(D610,products!$A$1:$A$1001,products!$B$1:$B$1001,0))</f>
        <v>Exc</v>
      </c>
      <c r="J610" t="str">
        <f>IF(_xlfn.XLOOKUP(D610,products!$A$1:$A$1001,products!$C$1:$C$1001,0)=0,"",_xlfn.XLOOKUP(D610,products!$A$1:$A$1001,products!$C$1:$C$1001,0))</f>
        <v>D</v>
      </c>
      <c r="K610" s="1">
        <f>IF(_xlfn.XLOOKUP(D610,products!$A$1:$A$1001,products!$D$1:$D$1001,0)=0,"",_xlfn.XLOOKUP(D610,products!$A$1:$A$1001,products!$D$1:$D$1001,0))</f>
        <v>2.5</v>
      </c>
      <c r="L610">
        <f>IF(_xlfn.XLOOKUP(D610,products!$A$1:$A$1001,products!$E$1:$E$1001,0)=0,"",_xlfn.XLOOKUP(D610,products!$A$1:$A$1001,products!$E$1:$E$1001,0))</f>
        <v>27.945</v>
      </c>
      <c r="M610">
        <f t="shared" si="27"/>
        <v>55.89</v>
      </c>
      <c r="N610" t="str">
        <f t="shared" si="28"/>
        <v>Excelsa</v>
      </c>
      <c r="O610" t="str">
        <f t="shared" si="29"/>
        <v>Dark</v>
      </c>
      <c r="P610" t="str">
        <f>IF(_xlfn.XLOOKUP(C610,customers!$A$1:$A$1001,customers!$I$1:$I$1001,0)=0,"",_xlfn.XLOOKUP(C610,customers!$A$1:$A$1001,customers!$I$1:$I$1001,0))</f>
        <v>No</v>
      </c>
    </row>
    <row r="611" spans="1:16" x14ac:dyDescent="0.2">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IF(_xlfn.XLOOKUP(C611,customers!$A$1:$A$1001,customers!$G$1:$G$1001,0)=0,"",_xlfn.XLOOKUP(C611,customers!$A$1:$A$1001,customers!$G$1:$G$1001,0))</f>
        <v>United States</v>
      </c>
      <c r="I611" t="str">
        <f>IF(_xlfn.XLOOKUP(D611,products!$A$1:$A$1001,products!$B$1:$B$1001,0)=0,"",_xlfn.XLOOKUP(D611,products!$A$1:$A$1001,products!$B$1:$B$1001,0))</f>
        <v>Lib</v>
      </c>
      <c r="J611" t="str">
        <f>IF(_xlfn.XLOOKUP(D611,products!$A$1:$A$1001,products!$C$1:$C$1001,0)=0,"",_xlfn.XLOOKUP(D611,products!$A$1:$A$1001,products!$C$1:$C$1001,0))</f>
        <v>M</v>
      </c>
      <c r="K611" s="1">
        <f>IF(_xlfn.XLOOKUP(D611,products!$A$1:$A$1001,products!$D$1:$D$1001,0)=0,"",_xlfn.XLOOKUP(D611,products!$A$1:$A$1001,products!$D$1:$D$1001,0))</f>
        <v>0.2</v>
      </c>
      <c r="L611">
        <f>IF(_xlfn.XLOOKUP(D611,products!$A$1:$A$1001,products!$E$1:$E$1001,0)=0,"",_xlfn.XLOOKUP(D611,products!$A$1:$A$1001,products!$E$1:$E$1001,0))</f>
        <v>4.3650000000000002</v>
      </c>
      <c r="M611">
        <f t="shared" si="27"/>
        <v>26.19</v>
      </c>
      <c r="N611" t="str">
        <f t="shared" si="28"/>
        <v>Liberica</v>
      </c>
      <c r="O611" t="str">
        <f t="shared" si="29"/>
        <v>Medium</v>
      </c>
      <c r="P611" t="str">
        <f>IF(_xlfn.XLOOKUP(C611,customers!$A$1:$A$1001,customers!$I$1:$I$1001,0)=0,"",_xlfn.XLOOKUP(C611,customers!$A$1:$A$1001,customers!$I$1:$I$1001,0))</f>
        <v>Yes</v>
      </c>
    </row>
    <row r="612" spans="1:16" x14ac:dyDescent="0.2">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IF(_xlfn.XLOOKUP(C612,customers!$A$1:$A$1001,customers!$G$1:$G$1001,0)=0,"",_xlfn.XLOOKUP(C612,customers!$A$1:$A$1001,customers!$G$1:$G$1001,0))</f>
        <v>United States</v>
      </c>
      <c r="I612" t="str">
        <f>IF(_xlfn.XLOOKUP(D612,products!$A$1:$A$1001,products!$B$1:$B$1001,0)=0,"",_xlfn.XLOOKUP(D612,products!$A$1:$A$1001,products!$B$1:$B$1001,0))</f>
        <v>Rob</v>
      </c>
      <c r="J612" t="str">
        <f>IF(_xlfn.XLOOKUP(D612,products!$A$1:$A$1001,products!$C$1:$C$1001,0)=0,"",_xlfn.XLOOKUP(D612,products!$A$1:$A$1001,products!$C$1:$C$1001,0))</f>
        <v>M</v>
      </c>
      <c r="K612" s="1">
        <f>IF(_xlfn.XLOOKUP(D612,products!$A$1:$A$1001,products!$D$1:$D$1001,0)=0,"",_xlfn.XLOOKUP(D612,products!$A$1:$A$1001,products!$D$1:$D$1001,0))</f>
        <v>1</v>
      </c>
      <c r="L612">
        <f>IF(_xlfn.XLOOKUP(D612,products!$A$1:$A$1001,products!$E$1:$E$1001,0)=0,"",_xlfn.XLOOKUP(D612,products!$A$1:$A$1001,products!$E$1:$E$1001,0))</f>
        <v>9.9499999999999993</v>
      </c>
      <c r="M612">
        <f t="shared" si="27"/>
        <v>39.799999999999997</v>
      </c>
      <c r="N612" t="str">
        <f t="shared" si="28"/>
        <v>Robusta</v>
      </c>
      <c r="O612" t="str">
        <f t="shared" si="29"/>
        <v>Medium</v>
      </c>
      <c r="P612" t="str">
        <f>IF(_xlfn.XLOOKUP(C612,customers!$A$1:$A$1001,customers!$I$1:$I$1001,0)=0,"",_xlfn.XLOOKUP(C612,customers!$A$1:$A$1001,customers!$I$1:$I$1001,0))</f>
        <v>No</v>
      </c>
    </row>
    <row r="613" spans="1:16" x14ac:dyDescent="0.2">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IF(_xlfn.XLOOKUP(C613,customers!$A$1:$A$1001,customers!$G$1:$G$1001,0)=0,"",_xlfn.XLOOKUP(C613,customers!$A$1:$A$1001,customers!$G$1:$G$1001,0))</f>
        <v>United States</v>
      </c>
      <c r="I613" t="str">
        <f>IF(_xlfn.XLOOKUP(D613,products!$A$1:$A$1001,products!$B$1:$B$1001,0)=0,"",_xlfn.XLOOKUP(D613,products!$A$1:$A$1001,products!$B$1:$B$1001,0))</f>
        <v>Exc</v>
      </c>
      <c r="J613" t="str">
        <f>IF(_xlfn.XLOOKUP(D613,products!$A$1:$A$1001,products!$C$1:$C$1001,0)=0,"",_xlfn.XLOOKUP(D613,products!$A$1:$A$1001,products!$C$1:$C$1001,0))</f>
        <v>L</v>
      </c>
      <c r="K613" s="1">
        <f>IF(_xlfn.XLOOKUP(D613,products!$A$1:$A$1001,products!$D$1:$D$1001,0)=0,"",_xlfn.XLOOKUP(D613,products!$A$1:$A$1001,products!$D$1:$D$1001,0))</f>
        <v>2.5</v>
      </c>
      <c r="L613">
        <f>IF(_xlfn.XLOOKUP(D613,products!$A$1:$A$1001,products!$E$1:$E$1001,0)=0,"",_xlfn.XLOOKUP(D613,products!$A$1:$A$1001,products!$E$1:$E$1001,0))</f>
        <v>34.154999999999994</v>
      </c>
      <c r="M613">
        <f t="shared" si="27"/>
        <v>68.309999999999988</v>
      </c>
      <c r="N613" t="str">
        <f t="shared" si="28"/>
        <v>Excelsa</v>
      </c>
      <c r="O613" t="str">
        <f t="shared" si="29"/>
        <v>Light</v>
      </c>
      <c r="P613" t="str">
        <f>IF(_xlfn.XLOOKUP(C613,customers!$A$1:$A$1001,customers!$I$1:$I$1001,0)=0,"",_xlfn.XLOOKUP(C613,customers!$A$1:$A$1001,customers!$I$1:$I$1001,0))</f>
        <v>No</v>
      </c>
    </row>
    <row r="614" spans="1:16" x14ac:dyDescent="0.2">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IF(_xlfn.XLOOKUP(C614,customers!$A$1:$A$1001,customers!$G$1:$G$1001,0)=0,"",_xlfn.XLOOKUP(C614,customers!$A$1:$A$1001,customers!$G$1:$G$1001,0))</f>
        <v>Ireland</v>
      </c>
      <c r="I614" t="str">
        <f>IF(_xlfn.XLOOKUP(D614,products!$A$1:$A$1001,products!$B$1:$B$1001,0)=0,"",_xlfn.XLOOKUP(D614,products!$A$1:$A$1001,products!$B$1:$B$1001,0))</f>
        <v>Ara</v>
      </c>
      <c r="J614" t="str">
        <f>IF(_xlfn.XLOOKUP(D614,products!$A$1:$A$1001,products!$C$1:$C$1001,0)=0,"",_xlfn.XLOOKUP(D614,products!$A$1:$A$1001,products!$C$1:$C$1001,0))</f>
        <v>M</v>
      </c>
      <c r="K614" s="1">
        <f>IF(_xlfn.XLOOKUP(D614,products!$A$1:$A$1001,products!$D$1:$D$1001,0)=0,"",_xlfn.XLOOKUP(D614,products!$A$1:$A$1001,products!$D$1:$D$1001,0))</f>
        <v>0.2</v>
      </c>
      <c r="L614">
        <f>IF(_xlfn.XLOOKUP(D614,products!$A$1:$A$1001,products!$E$1:$E$1001,0)=0,"",_xlfn.XLOOKUP(D614,products!$A$1:$A$1001,products!$E$1:$E$1001,0))</f>
        <v>3.375</v>
      </c>
      <c r="M614">
        <f t="shared" si="27"/>
        <v>13.5</v>
      </c>
      <c r="N614" t="str">
        <f t="shared" si="28"/>
        <v>Arabica</v>
      </c>
      <c r="O614" t="str">
        <f t="shared" si="29"/>
        <v>Medium</v>
      </c>
      <c r="P614" t="str">
        <f>IF(_xlfn.XLOOKUP(C614,customers!$A$1:$A$1001,customers!$I$1:$I$1001,0)=0,"",_xlfn.XLOOKUP(C614,customers!$A$1:$A$1001,customers!$I$1:$I$1001,0))</f>
        <v>No</v>
      </c>
    </row>
    <row r="615" spans="1:16" x14ac:dyDescent="0.2">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IF(_xlfn.XLOOKUP(C615,customers!$A$1:$A$1001,customers!$G$1:$G$1001,0)=0,"",_xlfn.XLOOKUP(C615,customers!$A$1:$A$1001,customers!$G$1:$G$1001,0))</f>
        <v>United States</v>
      </c>
      <c r="I615" t="str">
        <f>IF(_xlfn.XLOOKUP(D615,products!$A$1:$A$1001,products!$B$1:$B$1001,0)=0,"",_xlfn.XLOOKUP(D615,products!$A$1:$A$1001,products!$B$1:$B$1001,0))</f>
        <v>Rob</v>
      </c>
      <c r="J615" t="str">
        <f>IF(_xlfn.XLOOKUP(D615,products!$A$1:$A$1001,products!$C$1:$C$1001,0)=0,"",_xlfn.XLOOKUP(D615,products!$A$1:$A$1001,products!$C$1:$C$1001,0))</f>
        <v>M</v>
      </c>
      <c r="K615" s="1">
        <f>IF(_xlfn.XLOOKUP(D615,products!$A$1:$A$1001,products!$D$1:$D$1001,0)=0,"",_xlfn.XLOOKUP(D615,products!$A$1:$A$1001,products!$D$1:$D$1001,0))</f>
        <v>0.5</v>
      </c>
      <c r="L615">
        <f>IF(_xlfn.XLOOKUP(D615,products!$A$1:$A$1001,products!$E$1:$E$1001,0)=0,"",_xlfn.XLOOKUP(D615,products!$A$1:$A$1001,products!$E$1:$E$1001,0))</f>
        <v>5.97</v>
      </c>
      <c r="M615">
        <f t="shared" si="27"/>
        <v>5.97</v>
      </c>
      <c r="N615" t="str">
        <f t="shared" si="28"/>
        <v>Robusta</v>
      </c>
      <c r="O615" t="str">
        <f t="shared" si="29"/>
        <v>Medium</v>
      </c>
      <c r="P615" t="str">
        <f>IF(_xlfn.XLOOKUP(C615,customers!$A$1:$A$1001,customers!$I$1:$I$1001,0)=0,"",_xlfn.XLOOKUP(C615,customers!$A$1:$A$1001,customers!$I$1:$I$1001,0))</f>
        <v>No</v>
      </c>
    </row>
    <row r="616" spans="1:16" x14ac:dyDescent="0.2">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IF(_xlfn.XLOOKUP(C616,customers!$A$1:$A$1001,customers!$G$1:$G$1001,0)=0,"",_xlfn.XLOOKUP(C616,customers!$A$1:$A$1001,customers!$G$1:$G$1001,0))</f>
        <v>United Kingdom</v>
      </c>
      <c r="I616" t="str">
        <f>IF(_xlfn.XLOOKUP(D616,products!$A$1:$A$1001,products!$B$1:$B$1001,0)=0,"",_xlfn.XLOOKUP(D616,products!$A$1:$A$1001,products!$B$1:$B$1001,0))</f>
        <v>Rob</v>
      </c>
      <c r="J616" t="str">
        <f>IF(_xlfn.XLOOKUP(D616,products!$A$1:$A$1001,products!$C$1:$C$1001,0)=0,"",_xlfn.XLOOKUP(D616,products!$A$1:$A$1001,products!$C$1:$C$1001,0))</f>
        <v>M</v>
      </c>
      <c r="K616" s="1">
        <f>IF(_xlfn.XLOOKUP(D616,products!$A$1:$A$1001,products!$D$1:$D$1001,0)=0,"",_xlfn.XLOOKUP(D616,products!$A$1:$A$1001,products!$D$1:$D$1001,0))</f>
        <v>0.5</v>
      </c>
      <c r="L616">
        <f>IF(_xlfn.XLOOKUP(D616,products!$A$1:$A$1001,products!$E$1:$E$1001,0)=0,"",_xlfn.XLOOKUP(D616,products!$A$1:$A$1001,products!$E$1:$E$1001,0))</f>
        <v>5.97</v>
      </c>
      <c r="M616">
        <f t="shared" si="27"/>
        <v>29.849999999999998</v>
      </c>
      <c r="N616" t="str">
        <f t="shared" si="28"/>
        <v>Robusta</v>
      </c>
      <c r="O616" t="str">
        <f t="shared" si="29"/>
        <v>Medium</v>
      </c>
      <c r="P616" t="str">
        <f>IF(_xlfn.XLOOKUP(C616,customers!$A$1:$A$1001,customers!$I$1:$I$1001,0)=0,"",_xlfn.XLOOKUP(C616,customers!$A$1:$A$1001,customers!$I$1:$I$1001,0))</f>
        <v>Yes</v>
      </c>
    </row>
    <row r="617" spans="1:16" x14ac:dyDescent="0.2">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IF(_xlfn.XLOOKUP(C617,customers!$A$1:$A$1001,customers!$G$1:$G$1001,0)=0,"",_xlfn.XLOOKUP(C617,customers!$A$1:$A$1001,customers!$G$1:$G$1001,0))</f>
        <v>United States</v>
      </c>
      <c r="I617" t="str">
        <f>IF(_xlfn.XLOOKUP(D617,products!$A$1:$A$1001,products!$B$1:$B$1001,0)=0,"",_xlfn.XLOOKUP(D617,products!$A$1:$A$1001,products!$B$1:$B$1001,0))</f>
        <v>Lib</v>
      </c>
      <c r="J617" t="str">
        <f>IF(_xlfn.XLOOKUP(D617,products!$A$1:$A$1001,products!$C$1:$C$1001,0)=0,"",_xlfn.XLOOKUP(D617,products!$A$1:$A$1001,products!$C$1:$C$1001,0))</f>
        <v>L</v>
      </c>
      <c r="K617" s="1">
        <f>IF(_xlfn.XLOOKUP(D617,products!$A$1:$A$1001,products!$D$1:$D$1001,0)=0,"",_xlfn.XLOOKUP(D617,products!$A$1:$A$1001,products!$D$1:$D$1001,0))</f>
        <v>2.5</v>
      </c>
      <c r="L617">
        <f>IF(_xlfn.XLOOKUP(D617,products!$A$1:$A$1001,products!$E$1:$E$1001,0)=0,"",_xlfn.XLOOKUP(D617,products!$A$1:$A$1001,products!$E$1:$E$1001,0))</f>
        <v>36.454999999999998</v>
      </c>
      <c r="M617">
        <f t="shared" si="27"/>
        <v>72.91</v>
      </c>
      <c r="N617" t="str">
        <f t="shared" si="28"/>
        <v>Liberica</v>
      </c>
      <c r="O617" t="str">
        <f t="shared" si="29"/>
        <v>Light</v>
      </c>
      <c r="P617" t="str">
        <f>IF(_xlfn.XLOOKUP(C617,customers!$A$1:$A$1001,customers!$I$1:$I$1001,0)=0,"",_xlfn.XLOOKUP(C617,customers!$A$1:$A$1001,customers!$I$1:$I$1001,0))</f>
        <v>Yes</v>
      </c>
    </row>
    <row r="618" spans="1:16" x14ac:dyDescent="0.2">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IF(_xlfn.XLOOKUP(C618,customers!$A$1:$A$1001,customers!$G$1:$G$1001,0)=0,"",_xlfn.XLOOKUP(C618,customers!$A$1:$A$1001,customers!$G$1:$G$1001,0))</f>
        <v>United Kingdom</v>
      </c>
      <c r="I618" t="str">
        <f>IF(_xlfn.XLOOKUP(D618,products!$A$1:$A$1001,products!$B$1:$B$1001,0)=0,"",_xlfn.XLOOKUP(D618,products!$A$1:$A$1001,products!$B$1:$B$1001,0))</f>
        <v>Exc</v>
      </c>
      <c r="J618" t="str">
        <f>IF(_xlfn.XLOOKUP(D618,products!$A$1:$A$1001,products!$C$1:$C$1001,0)=0,"",_xlfn.XLOOKUP(D618,products!$A$1:$A$1001,products!$C$1:$C$1001,0))</f>
        <v>M</v>
      </c>
      <c r="K618" s="1">
        <f>IF(_xlfn.XLOOKUP(D618,products!$A$1:$A$1001,products!$D$1:$D$1001,0)=0,"",_xlfn.XLOOKUP(D618,products!$A$1:$A$1001,products!$D$1:$D$1001,0))</f>
        <v>2.5</v>
      </c>
      <c r="L618">
        <f>IF(_xlfn.XLOOKUP(D618,products!$A$1:$A$1001,products!$E$1:$E$1001,0)=0,"",_xlfn.XLOOKUP(D618,products!$A$1:$A$1001,products!$E$1:$E$1001,0))</f>
        <v>31.624999999999996</v>
      </c>
      <c r="M618">
        <f t="shared" si="27"/>
        <v>126.49999999999999</v>
      </c>
      <c r="N618" t="str">
        <f t="shared" si="28"/>
        <v>Excelsa</v>
      </c>
      <c r="O618" t="str">
        <f t="shared" si="29"/>
        <v>Medium</v>
      </c>
      <c r="P618" t="str">
        <f>IF(_xlfn.XLOOKUP(C618,customers!$A$1:$A$1001,customers!$I$1:$I$1001,0)=0,"",_xlfn.XLOOKUP(C618,customers!$A$1:$A$1001,customers!$I$1:$I$1001,0))</f>
        <v>No</v>
      </c>
    </row>
    <row r="619" spans="1:16" x14ac:dyDescent="0.2">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IF(_xlfn.XLOOKUP(C619,customers!$A$1:$A$1001,customers!$G$1:$G$1001,0)=0,"",_xlfn.XLOOKUP(C619,customers!$A$1:$A$1001,customers!$G$1:$G$1001,0))</f>
        <v>United States</v>
      </c>
      <c r="I619" t="str">
        <f>IF(_xlfn.XLOOKUP(D619,products!$A$1:$A$1001,products!$B$1:$B$1001,0)=0,"",_xlfn.XLOOKUP(D619,products!$A$1:$A$1001,products!$B$1:$B$1001,0))</f>
        <v>Lib</v>
      </c>
      <c r="J619" t="str">
        <f>IF(_xlfn.XLOOKUP(D619,products!$A$1:$A$1001,products!$C$1:$C$1001,0)=0,"",_xlfn.XLOOKUP(D619,products!$A$1:$A$1001,products!$C$1:$C$1001,0))</f>
        <v>M</v>
      </c>
      <c r="K619" s="1">
        <f>IF(_xlfn.XLOOKUP(D619,products!$A$1:$A$1001,products!$D$1:$D$1001,0)=0,"",_xlfn.XLOOKUP(D619,products!$A$1:$A$1001,products!$D$1:$D$1001,0))</f>
        <v>2.5</v>
      </c>
      <c r="L619">
        <f>IF(_xlfn.XLOOKUP(D619,products!$A$1:$A$1001,products!$E$1:$E$1001,0)=0,"",_xlfn.XLOOKUP(D619,products!$A$1:$A$1001,products!$E$1:$E$1001,0))</f>
        <v>33.464999999999996</v>
      </c>
      <c r="M619">
        <f t="shared" si="27"/>
        <v>33.464999999999996</v>
      </c>
      <c r="N619" t="str">
        <f t="shared" si="28"/>
        <v>Liberica</v>
      </c>
      <c r="O619" t="str">
        <f t="shared" si="29"/>
        <v>Medium</v>
      </c>
      <c r="P619" t="str">
        <f>IF(_xlfn.XLOOKUP(C619,customers!$A$1:$A$1001,customers!$I$1:$I$1001,0)=0,"",_xlfn.XLOOKUP(C619,customers!$A$1:$A$1001,customers!$I$1:$I$1001,0))</f>
        <v>No</v>
      </c>
    </row>
    <row r="620" spans="1:16" x14ac:dyDescent="0.2">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IF(_xlfn.XLOOKUP(C620,customers!$A$1:$A$1001,customers!$G$1:$G$1001,0)=0,"",_xlfn.XLOOKUP(C620,customers!$A$1:$A$1001,customers!$G$1:$G$1001,0))</f>
        <v>United States</v>
      </c>
      <c r="I620" t="str">
        <f>IF(_xlfn.XLOOKUP(D620,products!$A$1:$A$1001,products!$B$1:$B$1001,0)=0,"",_xlfn.XLOOKUP(D620,products!$A$1:$A$1001,products!$B$1:$B$1001,0))</f>
        <v>Exc</v>
      </c>
      <c r="J620" t="str">
        <f>IF(_xlfn.XLOOKUP(D620,products!$A$1:$A$1001,products!$C$1:$C$1001,0)=0,"",_xlfn.XLOOKUP(D620,products!$A$1:$A$1001,products!$C$1:$C$1001,0))</f>
        <v>D</v>
      </c>
      <c r="K620" s="1">
        <f>IF(_xlfn.XLOOKUP(D620,products!$A$1:$A$1001,products!$D$1:$D$1001,0)=0,"",_xlfn.XLOOKUP(D620,products!$A$1:$A$1001,products!$D$1:$D$1001,0))</f>
        <v>1</v>
      </c>
      <c r="L620">
        <f>IF(_xlfn.XLOOKUP(D620,products!$A$1:$A$1001,products!$E$1:$E$1001,0)=0,"",_xlfn.XLOOKUP(D620,products!$A$1:$A$1001,products!$E$1:$E$1001,0))</f>
        <v>12.15</v>
      </c>
      <c r="M620">
        <f t="shared" si="27"/>
        <v>72.900000000000006</v>
      </c>
      <c r="N620" t="str">
        <f t="shared" si="28"/>
        <v>Excelsa</v>
      </c>
      <c r="O620" t="str">
        <f t="shared" si="29"/>
        <v>Dark</v>
      </c>
      <c r="P620" t="str">
        <f>IF(_xlfn.XLOOKUP(C620,customers!$A$1:$A$1001,customers!$I$1:$I$1001,0)=0,"",_xlfn.XLOOKUP(C620,customers!$A$1:$A$1001,customers!$I$1:$I$1001,0))</f>
        <v>Yes</v>
      </c>
    </row>
    <row r="621" spans="1:16" x14ac:dyDescent="0.2">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IF(_xlfn.XLOOKUP(C621,customers!$A$1:$A$1001,customers!$G$1:$G$1001,0)=0,"",_xlfn.XLOOKUP(C621,customers!$A$1:$A$1001,customers!$G$1:$G$1001,0))</f>
        <v>United States</v>
      </c>
      <c r="I621" t="str">
        <f>IF(_xlfn.XLOOKUP(D621,products!$A$1:$A$1001,products!$B$1:$B$1001,0)=0,"",_xlfn.XLOOKUP(D621,products!$A$1:$A$1001,products!$B$1:$B$1001,0))</f>
        <v>Lib</v>
      </c>
      <c r="J621" t="str">
        <f>IF(_xlfn.XLOOKUP(D621,products!$A$1:$A$1001,products!$C$1:$C$1001,0)=0,"",_xlfn.XLOOKUP(D621,products!$A$1:$A$1001,products!$C$1:$C$1001,0))</f>
        <v>D</v>
      </c>
      <c r="K621" s="1">
        <f>IF(_xlfn.XLOOKUP(D621,products!$A$1:$A$1001,products!$D$1:$D$1001,0)=0,"",_xlfn.XLOOKUP(D621,products!$A$1:$A$1001,products!$D$1:$D$1001,0))</f>
        <v>0.5</v>
      </c>
      <c r="L621">
        <f>IF(_xlfn.XLOOKUP(D621,products!$A$1:$A$1001,products!$E$1:$E$1001,0)=0,"",_xlfn.XLOOKUP(D621,products!$A$1:$A$1001,products!$E$1:$E$1001,0))</f>
        <v>7.77</v>
      </c>
      <c r="M621">
        <f t="shared" si="27"/>
        <v>15.54</v>
      </c>
      <c r="N621" t="str">
        <f t="shared" si="28"/>
        <v>Liberica</v>
      </c>
      <c r="O621" t="str">
        <f t="shared" si="29"/>
        <v>Dark</v>
      </c>
      <c r="P621" t="str">
        <f>IF(_xlfn.XLOOKUP(C621,customers!$A$1:$A$1001,customers!$I$1:$I$1001,0)=0,"",_xlfn.XLOOKUP(C621,customers!$A$1:$A$1001,customers!$I$1:$I$1001,0))</f>
        <v>Yes</v>
      </c>
    </row>
    <row r="622" spans="1:16" x14ac:dyDescent="0.2">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IF(_xlfn.XLOOKUP(C622,customers!$A$1:$A$1001,customers!$G$1:$G$1001,0)=0,"",_xlfn.XLOOKUP(C622,customers!$A$1:$A$1001,customers!$G$1:$G$1001,0))</f>
        <v>United States</v>
      </c>
      <c r="I622" t="str">
        <f>IF(_xlfn.XLOOKUP(D622,products!$A$1:$A$1001,products!$B$1:$B$1001,0)=0,"",_xlfn.XLOOKUP(D622,products!$A$1:$A$1001,products!$B$1:$B$1001,0))</f>
        <v>Ara</v>
      </c>
      <c r="J622" t="str">
        <f>IF(_xlfn.XLOOKUP(D622,products!$A$1:$A$1001,products!$C$1:$C$1001,0)=0,"",_xlfn.XLOOKUP(D622,products!$A$1:$A$1001,products!$C$1:$C$1001,0))</f>
        <v>M</v>
      </c>
      <c r="K622" s="1">
        <f>IF(_xlfn.XLOOKUP(D622,products!$A$1:$A$1001,products!$D$1:$D$1001,0)=0,"",_xlfn.XLOOKUP(D622,products!$A$1:$A$1001,products!$D$1:$D$1001,0))</f>
        <v>0.2</v>
      </c>
      <c r="L622">
        <f>IF(_xlfn.XLOOKUP(D622,products!$A$1:$A$1001,products!$E$1:$E$1001,0)=0,"",_xlfn.XLOOKUP(D622,products!$A$1:$A$1001,products!$E$1:$E$1001,0))</f>
        <v>3.375</v>
      </c>
      <c r="M622">
        <f t="shared" si="27"/>
        <v>20.25</v>
      </c>
      <c r="N622" t="str">
        <f t="shared" si="28"/>
        <v>Arabica</v>
      </c>
      <c r="O622" t="str">
        <f t="shared" si="29"/>
        <v>Medium</v>
      </c>
      <c r="P622" t="str">
        <f>IF(_xlfn.XLOOKUP(C622,customers!$A$1:$A$1001,customers!$I$1:$I$1001,0)=0,"",_xlfn.XLOOKUP(C622,customers!$A$1:$A$1001,customers!$I$1:$I$1001,0))</f>
        <v>No</v>
      </c>
    </row>
    <row r="623" spans="1:16" x14ac:dyDescent="0.2">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IF(_xlfn.XLOOKUP(C623,customers!$A$1:$A$1001,customers!$G$1:$G$1001,0)=0,"",_xlfn.XLOOKUP(C623,customers!$A$1:$A$1001,customers!$G$1:$G$1001,0))</f>
        <v>United States</v>
      </c>
      <c r="I623" t="str">
        <f>IF(_xlfn.XLOOKUP(D623,products!$A$1:$A$1001,products!$B$1:$B$1001,0)=0,"",_xlfn.XLOOKUP(D623,products!$A$1:$A$1001,products!$B$1:$B$1001,0))</f>
        <v>Ara</v>
      </c>
      <c r="J623" t="str">
        <f>IF(_xlfn.XLOOKUP(D623,products!$A$1:$A$1001,products!$C$1:$C$1001,0)=0,"",_xlfn.XLOOKUP(D623,products!$A$1:$A$1001,products!$C$1:$C$1001,0))</f>
        <v>L</v>
      </c>
      <c r="K623" s="1">
        <f>IF(_xlfn.XLOOKUP(D623,products!$A$1:$A$1001,products!$D$1:$D$1001,0)=0,"",_xlfn.XLOOKUP(D623,products!$A$1:$A$1001,products!$D$1:$D$1001,0))</f>
        <v>1</v>
      </c>
      <c r="L623">
        <f>IF(_xlfn.XLOOKUP(D623,products!$A$1:$A$1001,products!$E$1:$E$1001,0)=0,"",_xlfn.XLOOKUP(D623,products!$A$1:$A$1001,products!$E$1:$E$1001,0))</f>
        <v>12.95</v>
      </c>
      <c r="M623">
        <f t="shared" si="27"/>
        <v>77.699999999999989</v>
      </c>
      <c r="N623" t="str">
        <f t="shared" si="28"/>
        <v>Arabica</v>
      </c>
      <c r="O623" t="str">
        <f t="shared" si="29"/>
        <v>Light</v>
      </c>
      <c r="P623" t="str">
        <f>IF(_xlfn.XLOOKUP(C623,customers!$A$1:$A$1001,customers!$I$1:$I$1001,0)=0,"",_xlfn.XLOOKUP(C623,customers!$A$1:$A$1001,customers!$I$1:$I$1001,0))</f>
        <v>No</v>
      </c>
    </row>
    <row r="624" spans="1:16" x14ac:dyDescent="0.2">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IF(_xlfn.XLOOKUP(C624,customers!$A$1:$A$1001,customers!$G$1:$G$1001,0)=0,"",_xlfn.XLOOKUP(C624,customers!$A$1:$A$1001,customers!$G$1:$G$1001,0))</f>
        <v>United States</v>
      </c>
      <c r="I624" t="str">
        <f>IF(_xlfn.XLOOKUP(D624,products!$A$1:$A$1001,products!$B$1:$B$1001,0)=0,"",_xlfn.XLOOKUP(D624,products!$A$1:$A$1001,products!$B$1:$B$1001,0))</f>
        <v>Lib</v>
      </c>
      <c r="J624" t="str">
        <f>IF(_xlfn.XLOOKUP(D624,products!$A$1:$A$1001,products!$C$1:$C$1001,0)=0,"",_xlfn.XLOOKUP(D624,products!$A$1:$A$1001,products!$C$1:$C$1001,0))</f>
        <v>M</v>
      </c>
      <c r="K624" s="1">
        <f>IF(_xlfn.XLOOKUP(D624,products!$A$1:$A$1001,products!$D$1:$D$1001,0)=0,"",_xlfn.XLOOKUP(D624,products!$A$1:$A$1001,products!$D$1:$D$1001,0))</f>
        <v>2.5</v>
      </c>
      <c r="L624">
        <f>IF(_xlfn.XLOOKUP(D624,products!$A$1:$A$1001,products!$E$1:$E$1001,0)=0,"",_xlfn.XLOOKUP(D624,products!$A$1:$A$1001,products!$E$1:$E$1001,0))</f>
        <v>33.464999999999996</v>
      </c>
      <c r="M624">
        <f t="shared" si="27"/>
        <v>133.85999999999999</v>
      </c>
      <c r="N624" t="str">
        <f t="shared" si="28"/>
        <v>Liberica</v>
      </c>
      <c r="O624" t="str">
        <f t="shared" si="29"/>
        <v>Medium</v>
      </c>
      <c r="P624" t="str">
        <f>IF(_xlfn.XLOOKUP(C624,customers!$A$1:$A$1001,customers!$I$1:$I$1001,0)=0,"",_xlfn.XLOOKUP(C624,customers!$A$1:$A$1001,customers!$I$1:$I$1001,0))</f>
        <v>No</v>
      </c>
    </row>
    <row r="625" spans="1:16" x14ac:dyDescent="0.2">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IF(_xlfn.XLOOKUP(C625,customers!$A$1:$A$1001,customers!$G$1:$G$1001,0)=0,"",_xlfn.XLOOKUP(C625,customers!$A$1:$A$1001,customers!$G$1:$G$1001,0))</f>
        <v>United Kingdom</v>
      </c>
      <c r="I625" t="str">
        <f>IF(_xlfn.XLOOKUP(D625,products!$A$1:$A$1001,products!$B$1:$B$1001,0)=0,"",_xlfn.XLOOKUP(D625,products!$A$1:$A$1001,products!$B$1:$B$1001,0))</f>
        <v>Exc</v>
      </c>
      <c r="J625" t="str">
        <f>IF(_xlfn.XLOOKUP(D625,products!$A$1:$A$1001,products!$C$1:$C$1001,0)=0,"",_xlfn.XLOOKUP(D625,products!$A$1:$A$1001,products!$C$1:$C$1001,0))</f>
        <v>D</v>
      </c>
      <c r="K625" s="1">
        <f>IF(_xlfn.XLOOKUP(D625,products!$A$1:$A$1001,products!$D$1:$D$1001,0)=0,"",_xlfn.XLOOKUP(D625,products!$A$1:$A$1001,products!$D$1:$D$1001,0))</f>
        <v>1</v>
      </c>
      <c r="L625">
        <f>IF(_xlfn.XLOOKUP(D625,products!$A$1:$A$1001,products!$E$1:$E$1001,0)=0,"",_xlfn.XLOOKUP(D625,products!$A$1:$A$1001,products!$E$1:$E$1001,0))</f>
        <v>12.15</v>
      </c>
      <c r="M625">
        <f t="shared" si="27"/>
        <v>12.15</v>
      </c>
      <c r="N625" t="str">
        <f t="shared" si="28"/>
        <v>Excelsa</v>
      </c>
      <c r="O625" t="str">
        <f t="shared" si="29"/>
        <v>Dark</v>
      </c>
      <c r="P625" t="str">
        <f>IF(_xlfn.XLOOKUP(C625,customers!$A$1:$A$1001,customers!$I$1:$I$1001,0)=0,"",_xlfn.XLOOKUP(C625,customers!$A$1:$A$1001,customers!$I$1:$I$1001,0))</f>
        <v>No</v>
      </c>
    </row>
    <row r="626" spans="1:16" x14ac:dyDescent="0.2">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IF(_xlfn.XLOOKUP(C626,customers!$A$1:$A$1001,customers!$G$1:$G$1001,0)=0,"",_xlfn.XLOOKUP(C626,customers!$A$1:$A$1001,customers!$G$1:$G$1001,0))</f>
        <v>Ireland</v>
      </c>
      <c r="I626" t="str">
        <f>IF(_xlfn.XLOOKUP(D626,products!$A$1:$A$1001,products!$B$1:$B$1001,0)=0,"",_xlfn.XLOOKUP(D626,products!$A$1:$A$1001,products!$B$1:$B$1001,0))</f>
        <v>Exc</v>
      </c>
      <c r="J626" t="str">
        <f>IF(_xlfn.XLOOKUP(D626,products!$A$1:$A$1001,products!$C$1:$C$1001,0)=0,"",_xlfn.XLOOKUP(D626,products!$A$1:$A$1001,products!$C$1:$C$1001,0))</f>
        <v>M</v>
      </c>
      <c r="K626" s="1">
        <f>IF(_xlfn.XLOOKUP(D626,products!$A$1:$A$1001,products!$D$1:$D$1001,0)=0,"",_xlfn.XLOOKUP(D626,products!$A$1:$A$1001,products!$D$1:$D$1001,0))</f>
        <v>2.5</v>
      </c>
      <c r="L626">
        <f>IF(_xlfn.XLOOKUP(D626,products!$A$1:$A$1001,products!$E$1:$E$1001,0)=0,"",_xlfn.XLOOKUP(D626,products!$A$1:$A$1001,products!$E$1:$E$1001,0))</f>
        <v>31.624999999999996</v>
      </c>
      <c r="M626">
        <f t="shared" si="27"/>
        <v>63.249999999999993</v>
      </c>
      <c r="N626" t="str">
        <f t="shared" si="28"/>
        <v>Excelsa</v>
      </c>
      <c r="O626" t="str">
        <f t="shared" si="29"/>
        <v>Medium</v>
      </c>
      <c r="P626" t="str">
        <f>IF(_xlfn.XLOOKUP(C626,customers!$A$1:$A$1001,customers!$I$1:$I$1001,0)=0,"",_xlfn.XLOOKUP(C626,customers!$A$1:$A$1001,customers!$I$1:$I$1001,0))</f>
        <v>Yes</v>
      </c>
    </row>
    <row r="627" spans="1:16" x14ac:dyDescent="0.2">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IF(_xlfn.XLOOKUP(C627,customers!$A$1:$A$1001,customers!$G$1:$G$1001,0)=0,"",_xlfn.XLOOKUP(C627,customers!$A$1:$A$1001,customers!$G$1:$G$1001,0))</f>
        <v>United States</v>
      </c>
      <c r="I627" t="str">
        <f>IF(_xlfn.XLOOKUP(D627,products!$A$1:$A$1001,products!$B$1:$B$1001,0)=0,"",_xlfn.XLOOKUP(D627,products!$A$1:$A$1001,products!$B$1:$B$1001,0))</f>
        <v>Rob</v>
      </c>
      <c r="J627" t="str">
        <f>IF(_xlfn.XLOOKUP(D627,products!$A$1:$A$1001,products!$C$1:$C$1001,0)=0,"",_xlfn.XLOOKUP(D627,products!$A$1:$A$1001,products!$C$1:$C$1001,0))</f>
        <v>L</v>
      </c>
      <c r="K627" s="1">
        <f>IF(_xlfn.XLOOKUP(D627,products!$A$1:$A$1001,products!$D$1:$D$1001,0)=0,"",_xlfn.XLOOKUP(D627,products!$A$1:$A$1001,products!$D$1:$D$1001,0))</f>
        <v>0.5</v>
      </c>
      <c r="L627">
        <f>IF(_xlfn.XLOOKUP(D627,products!$A$1:$A$1001,products!$E$1:$E$1001,0)=0,"",_xlfn.XLOOKUP(D627,products!$A$1:$A$1001,products!$E$1:$E$1001,0))</f>
        <v>7.169999999999999</v>
      </c>
      <c r="M627">
        <f t="shared" si="27"/>
        <v>35.849999999999994</v>
      </c>
      <c r="N627" t="str">
        <f t="shared" si="28"/>
        <v>Robusta</v>
      </c>
      <c r="O627" t="str">
        <f t="shared" si="29"/>
        <v>Light</v>
      </c>
      <c r="P627" t="str">
        <f>IF(_xlfn.XLOOKUP(C627,customers!$A$1:$A$1001,customers!$I$1:$I$1001,0)=0,"",_xlfn.XLOOKUP(C627,customers!$A$1:$A$1001,customers!$I$1:$I$1001,0))</f>
        <v>No</v>
      </c>
    </row>
    <row r="628" spans="1:16" x14ac:dyDescent="0.2">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IF(_xlfn.XLOOKUP(C628,customers!$A$1:$A$1001,customers!$G$1:$G$1001,0)=0,"",_xlfn.XLOOKUP(C628,customers!$A$1:$A$1001,customers!$G$1:$G$1001,0))</f>
        <v>United States</v>
      </c>
      <c r="I628" t="str">
        <f>IF(_xlfn.XLOOKUP(D628,products!$A$1:$A$1001,products!$B$1:$B$1001,0)=0,"",_xlfn.XLOOKUP(D628,products!$A$1:$A$1001,products!$B$1:$B$1001,0))</f>
        <v>Ara</v>
      </c>
      <c r="J628" t="str">
        <f>IF(_xlfn.XLOOKUP(D628,products!$A$1:$A$1001,products!$C$1:$C$1001,0)=0,"",_xlfn.XLOOKUP(D628,products!$A$1:$A$1001,products!$C$1:$C$1001,0))</f>
        <v>M</v>
      </c>
      <c r="K628" s="1">
        <f>IF(_xlfn.XLOOKUP(D628,products!$A$1:$A$1001,products!$D$1:$D$1001,0)=0,"",_xlfn.XLOOKUP(D628,products!$A$1:$A$1001,products!$D$1:$D$1001,0))</f>
        <v>2.5</v>
      </c>
      <c r="L628">
        <f>IF(_xlfn.XLOOKUP(D628,products!$A$1:$A$1001,products!$E$1:$E$1001,0)=0,"",_xlfn.XLOOKUP(D628,products!$A$1:$A$1001,products!$E$1:$E$1001,0))</f>
        <v>25.874999999999996</v>
      </c>
      <c r="M628">
        <f t="shared" si="27"/>
        <v>77.624999999999986</v>
      </c>
      <c r="N628" t="str">
        <f t="shared" si="28"/>
        <v>Arabica</v>
      </c>
      <c r="O628" t="str">
        <f t="shared" si="29"/>
        <v>Medium</v>
      </c>
      <c r="P628" t="str">
        <f>IF(_xlfn.XLOOKUP(C628,customers!$A$1:$A$1001,customers!$I$1:$I$1001,0)=0,"",_xlfn.XLOOKUP(C628,customers!$A$1:$A$1001,customers!$I$1:$I$1001,0))</f>
        <v>No</v>
      </c>
    </row>
    <row r="629" spans="1:16" x14ac:dyDescent="0.2">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IF(_xlfn.XLOOKUP(C629,customers!$A$1:$A$1001,customers!$G$1:$G$1001,0)=0,"",_xlfn.XLOOKUP(C629,customers!$A$1:$A$1001,customers!$G$1:$G$1001,0))</f>
        <v>United States</v>
      </c>
      <c r="I629" t="str">
        <f>IF(_xlfn.XLOOKUP(D629,products!$A$1:$A$1001,products!$B$1:$B$1001,0)=0,"",_xlfn.XLOOKUP(D629,products!$A$1:$A$1001,products!$B$1:$B$1001,0))</f>
        <v>Exc</v>
      </c>
      <c r="J629" t="str">
        <f>IF(_xlfn.XLOOKUP(D629,products!$A$1:$A$1001,products!$C$1:$C$1001,0)=0,"",_xlfn.XLOOKUP(D629,products!$A$1:$A$1001,products!$C$1:$C$1001,0))</f>
        <v>M</v>
      </c>
      <c r="K629" s="1">
        <f>IF(_xlfn.XLOOKUP(D629,products!$A$1:$A$1001,products!$D$1:$D$1001,0)=0,"",_xlfn.XLOOKUP(D629,products!$A$1:$A$1001,products!$D$1:$D$1001,0))</f>
        <v>2.5</v>
      </c>
      <c r="L629">
        <f>IF(_xlfn.XLOOKUP(D629,products!$A$1:$A$1001,products!$E$1:$E$1001,0)=0,"",_xlfn.XLOOKUP(D629,products!$A$1:$A$1001,products!$E$1:$E$1001,0))</f>
        <v>31.624999999999996</v>
      </c>
      <c r="M629">
        <f t="shared" si="27"/>
        <v>63.249999999999993</v>
      </c>
      <c r="N629" t="str">
        <f t="shared" si="28"/>
        <v>Excelsa</v>
      </c>
      <c r="O629" t="str">
        <f t="shared" si="29"/>
        <v>Medium</v>
      </c>
      <c r="P629" t="str">
        <f>IF(_xlfn.XLOOKUP(C629,customers!$A$1:$A$1001,customers!$I$1:$I$1001,0)=0,"",_xlfn.XLOOKUP(C629,customers!$A$1:$A$1001,customers!$I$1:$I$1001,0))</f>
        <v>Yes</v>
      </c>
    </row>
    <row r="630" spans="1:16" x14ac:dyDescent="0.2">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IF(_xlfn.XLOOKUP(C630,customers!$A$1:$A$1001,customers!$G$1:$G$1001,0)=0,"",_xlfn.XLOOKUP(C630,customers!$A$1:$A$1001,customers!$G$1:$G$1001,0))</f>
        <v>Ireland</v>
      </c>
      <c r="I630" t="str">
        <f>IF(_xlfn.XLOOKUP(D630,products!$A$1:$A$1001,products!$B$1:$B$1001,0)=0,"",_xlfn.XLOOKUP(D630,products!$A$1:$A$1001,products!$B$1:$B$1001,0))</f>
        <v>Exc</v>
      </c>
      <c r="J630" t="str">
        <f>IF(_xlfn.XLOOKUP(D630,products!$A$1:$A$1001,products!$C$1:$C$1001,0)=0,"",_xlfn.XLOOKUP(D630,products!$A$1:$A$1001,products!$C$1:$C$1001,0))</f>
        <v>L</v>
      </c>
      <c r="K630" s="1">
        <f>IF(_xlfn.XLOOKUP(D630,products!$A$1:$A$1001,products!$D$1:$D$1001,0)=0,"",_xlfn.XLOOKUP(D630,products!$A$1:$A$1001,products!$D$1:$D$1001,0))</f>
        <v>0.2</v>
      </c>
      <c r="L630">
        <f>IF(_xlfn.XLOOKUP(D630,products!$A$1:$A$1001,products!$E$1:$E$1001,0)=0,"",_xlfn.XLOOKUP(D630,products!$A$1:$A$1001,products!$E$1:$E$1001,0))</f>
        <v>4.4550000000000001</v>
      </c>
      <c r="M630">
        <f t="shared" si="27"/>
        <v>26.73</v>
      </c>
      <c r="N630" t="str">
        <f t="shared" si="28"/>
        <v>Excelsa</v>
      </c>
      <c r="O630" t="str">
        <f t="shared" si="29"/>
        <v>Light</v>
      </c>
      <c r="P630" t="str">
        <f>IF(_xlfn.XLOOKUP(C630,customers!$A$1:$A$1001,customers!$I$1:$I$1001,0)=0,"",_xlfn.XLOOKUP(C630,customers!$A$1:$A$1001,customers!$I$1:$I$1001,0))</f>
        <v>Yes</v>
      </c>
    </row>
    <row r="631" spans="1:16" x14ac:dyDescent="0.2">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IF(_xlfn.XLOOKUP(C631,customers!$A$1:$A$1001,customers!$G$1:$G$1001,0)=0,"",_xlfn.XLOOKUP(C631,customers!$A$1:$A$1001,customers!$G$1:$G$1001,0))</f>
        <v>Ireland</v>
      </c>
      <c r="I631" t="str">
        <f>IF(_xlfn.XLOOKUP(D631,products!$A$1:$A$1001,products!$B$1:$B$1001,0)=0,"",_xlfn.XLOOKUP(D631,products!$A$1:$A$1001,products!$B$1:$B$1001,0))</f>
        <v>Lib</v>
      </c>
      <c r="J631" t="str">
        <f>IF(_xlfn.XLOOKUP(D631,products!$A$1:$A$1001,products!$C$1:$C$1001,0)=0,"",_xlfn.XLOOKUP(D631,products!$A$1:$A$1001,products!$C$1:$C$1001,0))</f>
        <v>D</v>
      </c>
      <c r="K631" s="1">
        <f>IF(_xlfn.XLOOKUP(D631,products!$A$1:$A$1001,products!$D$1:$D$1001,0)=0,"",_xlfn.XLOOKUP(D631,products!$A$1:$A$1001,products!$D$1:$D$1001,0))</f>
        <v>0.5</v>
      </c>
      <c r="L631">
        <f>IF(_xlfn.XLOOKUP(D631,products!$A$1:$A$1001,products!$E$1:$E$1001,0)=0,"",_xlfn.XLOOKUP(D631,products!$A$1:$A$1001,products!$E$1:$E$1001,0))</f>
        <v>7.77</v>
      </c>
      <c r="M631">
        <f t="shared" si="27"/>
        <v>31.08</v>
      </c>
      <c r="N631" t="str">
        <f t="shared" si="28"/>
        <v>Liberica</v>
      </c>
      <c r="O631" t="str">
        <f t="shared" si="29"/>
        <v>Dark</v>
      </c>
      <c r="P631" t="str">
        <f>IF(_xlfn.XLOOKUP(C631,customers!$A$1:$A$1001,customers!$I$1:$I$1001,0)=0,"",_xlfn.XLOOKUP(C631,customers!$A$1:$A$1001,customers!$I$1:$I$1001,0))</f>
        <v>Yes</v>
      </c>
    </row>
    <row r="632" spans="1:16" x14ac:dyDescent="0.2">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IF(_xlfn.XLOOKUP(C632,customers!$A$1:$A$1001,customers!$G$1:$G$1001,0)=0,"",_xlfn.XLOOKUP(C632,customers!$A$1:$A$1001,customers!$G$1:$G$1001,0))</f>
        <v>Ireland</v>
      </c>
      <c r="I632" t="str">
        <f>IF(_xlfn.XLOOKUP(D632,products!$A$1:$A$1001,products!$B$1:$B$1001,0)=0,"",_xlfn.XLOOKUP(D632,products!$A$1:$A$1001,products!$B$1:$B$1001,0))</f>
        <v>Ara</v>
      </c>
      <c r="J632" t="str">
        <f>IF(_xlfn.XLOOKUP(D632,products!$A$1:$A$1001,products!$C$1:$C$1001,0)=0,"",_xlfn.XLOOKUP(D632,products!$A$1:$A$1001,products!$C$1:$C$1001,0))</f>
        <v>D</v>
      </c>
      <c r="K632" s="1">
        <f>IF(_xlfn.XLOOKUP(D632,products!$A$1:$A$1001,products!$D$1:$D$1001,0)=0,"",_xlfn.XLOOKUP(D632,products!$A$1:$A$1001,products!$D$1:$D$1001,0))</f>
        <v>0.2</v>
      </c>
      <c r="L632">
        <f>IF(_xlfn.XLOOKUP(D632,products!$A$1:$A$1001,products!$E$1:$E$1001,0)=0,"",_xlfn.XLOOKUP(D632,products!$A$1:$A$1001,products!$E$1:$E$1001,0))</f>
        <v>2.9849999999999999</v>
      </c>
      <c r="M632">
        <f t="shared" si="27"/>
        <v>2.9849999999999999</v>
      </c>
      <c r="N632" t="str">
        <f t="shared" si="28"/>
        <v>Arabica</v>
      </c>
      <c r="O632" t="str">
        <f t="shared" si="29"/>
        <v>Dark</v>
      </c>
      <c r="P632" t="str">
        <f>IF(_xlfn.XLOOKUP(C632,customers!$A$1:$A$1001,customers!$I$1:$I$1001,0)=0,"",_xlfn.XLOOKUP(C632,customers!$A$1:$A$1001,customers!$I$1:$I$1001,0))</f>
        <v>Yes</v>
      </c>
    </row>
    <row r="633" spans="1:16" x14ac:dyDescent="0.2">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IF(_xlfn.XLOOKUP(C633,customers!$A$1:$A$1001,customers!$G$1:$G$1001,0)=0,"",_xlfn.XLOOKUP(C633,customers!$A$1:$A$1001,customers!$G$1:$G$1001,0))</f>
        <v>Ireland</v>
      </c>
      <c r="I633" t="str">
        <f>IF(_xlfn.XLOOKUP(D633,products!$A$1:$A$1001,products!$B$1:$B$1001,0)=0,"",_xlfn.XLOOKUP(D633,products!$A$1:$A$1001,products!$B$1:$B$1001,0))</f>
        <v>Rob</v>
      </c>
      <c r="J633" t="str">
        <f>IF(_xlfn.XLOOKUP(D633,products!$A$1:$A$1001,products!$C$1:$C$1001,0)=0,"",_xlfn.XLOOKUP(D633,products!$A$1:$A$1001,products!$C$1:$C$1001,0))</f>
        <v>D</v>
      </c>
      <c r="K633" s="1">
        <f>IF(_xlfn.XLOOKUP(D633,products!$A$1:$A$1001,products!$D$1:$D$1001,0)=0,"",_xlfn.XLOOKUP(D633,products!$A$1:$A$1001,products!$D$1:$D$1001,0))</f>
        <v>2.5</v>
      </c>
      <c r="L633">
        <f>IF(_xlfn.XLOOKUP(D633,products!$A$1:$A$1001,products!$E$1:$E$1001,0)=0,"",_xlfn.XLOOKUP(D633,products!$A$1:$A$1001,products!$E$1:$E$1001,0))</f>
        <v>20.584999999999997</v>
      </c>
      <c r="M633">
        <f t="shared" si="27"/>
        <v>102.92499999999998</v>
      </c>
      <c r="N633" t="str">
        <f t="shared" si="28"/>
        <v>Robusta</v>
      </c>
      <c r="O633" t="str">
        <f t="shared" si="29"/>
        <v>Dark</v>
      </c>
      <c r="P633" t="str">
        <f>IF(_xlfn.XLOOKUP(C633,customers!$A$1:$A$1001,customers!$I$1:$I$1001,0)=0,"",_xlfn.XLOOKUP(C633,customers!$A$1:$A$1001,customers!$I$1:$I$1001,0))</f>
        <v>Yes</v>
      </c>
    </row>
    <row r="634" spans="1:16" x14ac:dyDescent="0.2">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IF(_xlfn.XLOOKUP(C634,customers!$A$1:$A$1001,customers!$G$1:$G$1001,0)=0,"",_xlfn.XLOOKUP(C634,customers!$A$1:$A$1001,customers!$G$1:$G$1001,0))</f>
        <v>United States</v>
      </c>
      <c r="I634" t="str">
        <f>IF(_xlfn.XLOOKUP(D634,products!$A$1:$A$1001,products!$B$1:$B$1001,0)=0,"",_xlfn.XLOOKUP(D634,products!$A$1:$A$1001,products!$B$1:$B$1001,0))</f>
        <v>Exc</v>
      </c>
      <c r="J634" t="str">
        <f>IF(_xlfn.XLOOKUP(D634,products!$A$1:$A$1001,products!$C$1:$C$1001,0)=0,"",_xlfn.XLOOKUP(D634,products!$A$1:$A$1001,products!$C$1:$C$1001,0))</f>
        <v>L</v>
      </c>
      <c r="K634" s="1">
        <f>IF(_xlfn.XLOOKUP(D634,products!$A$1:$A$1001,products!$D$1:$D$1001,0)=0,"",_xlfn.XLOOKUP(D634,products!$A$1:$A$1001,products!$D$1:$D$1001,0))</f>
        <v>0.5</v>
      </c>
      <c r="L634">
        <f>IF(_xlfn.XLOOKUP(D634,products!$A$1:$A$1001,products!$E$1:$E$1001,0)=0,"",_xlfn.XLOOKUP(D634,products!$A$1:$A$1001,products!$E$1:$E$1001,0))</f>
        <v>8.91</v>
      </c>
      <c r="M634">
        <f t="shared" si="27"/>
        <v>35.64</v>
      </c>
      <c r="N634" t="str">
        <f t="shared" si="28"/>
        <v>Excelsa</v>
      </c>
      <c r="O634" t="str">
        <f t="shared" si="29"/>
        <v>Light</v>
      </c>
      <c r="P634" t="str">
        <f>IF(_xlfn.XLOOKUP(C634,customers!$A$1:$A$1001,customers!$I$1:$I$1001,0)=0,"",_xlfn.XLOOKUP(C634,customers!$A$1:$A$1001,customers!$I$1:$I$1001,0))</f>
        <v>No</v>
      </c>
    </row>
    <row r="635" spans="1:16" x14ac:dyDescent="0.2">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IF(_xlfn.XLOOKUP(C635,customers!$A$1:$A$1001,customers!$G$1:$G$1001,0)=0,"",_xlfn.XLOOKUP(C635,customers!$A$1:$A$1001,customers!$G$1:$G$1001,0))</f>
        <v>United States</v>
      </c>
      <c r="I635" t="str">
        <f>IF(_xlfn.XLOOKUP(D635,products!$A$1:$A$1001,products!$B$1:$B$1001,0)=0,"",_xlfn.XLOOKUP(D635,products!$A$1:$A$1001,products!$B$1:$B$1001,0))</f>
        <v>Rob</v>
      </c>
      <c r="J635" t="str">
        <f>IF(_xlfn.XLOOKUP(D635,products!$A$1:$A$1001,products!$C$1:$C$1001,0)=0,"",_xlfn.XLOOKUP(D635,products!$A$1:$A$1001,products!$C$1:$C$1001,0))</f>
        <v>L</v>
      </c>
      <c r="K635" s="1">
        <f>IF(_xlfn.XLOOKUP(D635,products!$A$1:$A$1001,products!$D$1:$D$1001,0)=0,"",_xlfn.XLOOKUP(D635,products!$A$1:$A$1001,products!$D$1:$D$1001,0))</f>
        <v>1</v>
      </c>
      <c r="L635">
        <f>IF(_xlfn.XLOOKUP(D635,products!$A$1:$A$1001,products!$E$1:$E$1001,0)=0,"",_xlfn.XLOOKUP(D635,products!$A$1:$A$1001,products!$E$1:$E$1001,0))</f>
        <v>11.95</v>
      </c>
      <c r="M635">
        <f t="shared" si="27"/>
        <v>47.8</v>
      </c>
      <c r="N635" t="str">
        <f t="shared" si="28"/>
        <v>Robusta</v>
      </c>
      <c r="O635" t="str">
        <f t="shared" si="29"/>
        <v>Light</v>
      </c>
      <c r="P635" t="str">
        <f>IF(_xlfn.XLOOKUP(C635,customers!$A$1:$A$1001,customers!$I$1:$I$1001,0)=0,"",_xlfn.XLOOKUP(C635,customers!$A$1:$A$1001,customers!$I$1:$I$1001,0))</f>
        <v>No</v>
      </c>
    </row>
    <row r="636" spans="1:16" x14ac:dyDescent="0.2">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IF(_xlfn.XLOOKUP(C636,customers!$A$1:$A$1001,customers!$G$1:$G$1001,0)=0,"",_xlfn.XLOOKUP(C636,customers!$A$1:$A$1001,customers!$G$1:$G$1001,0))</f>
        <v>United States</v>
      </c>
      <c r="I636" t="str">
        <f>IF(_xlfn.XLOOKUP(D636,products!$A$1:$A$1001,products!$B$1:$B$1001,0)=0,"",_xlfn.XLOOKUP(D636,products!$A$1:$A$1001,products!$B$1:$B$1001,0))</f>
        <v>Lib</v>
      </c>
      <c r="J636" t="str">
        <f>IF(_xlfn.XLOOKUP(D636,products!$A$1:$A$1001,products!$C$1:$C$1001,0)=0,"",_xlfn.XLOOKUP(D636,products!$A$1:$A$1001,products!$C$1:$C$1001,0))</f>
        <v>M</v>
      </c>
      <c r="K636" s="1">
        <f>IF(_xlfn.XLOOKUP(D636,products!$A$1:$A$1001,products!$D$1:$D$1001,0)=0,"",_xlfn.XLOOKUP(D636,products!$A$1:$A$1001,products!$D$1:$D$1001,0))</f>
        <v>1</v>
      </c>
      <c r="L636">
        <f>IF(_xlfn.XLOOKUP(D636,products!$A$1:$A$1001,products!$E$1:$E$1001,0)=0,"",_xlfn.XLOOKUP(D636,products!$A$1:$A$1001,products!$E$1:$E$1001,0))</f>
        <v>14.55</v>
      </c>
      <c r="M636">
        <f t="shared" si="27"/>
        <v>43.650000000000006</v>
      </c>
      <c r="N636" t="str">
        <f t="shared" si="28"/>
        <v>Liberica</v>
      </c>
      <c r="O636" t="str">
        <f t="shared" si="29"/>
        <v>Medium</v>
      </c>
      <c r="P636" t="str">
        <f>IF(_xlfn.XLOOKUP(C636,customers!$A$1:$A$1001,customers!$I$1:$I$1001,0)=0,"",_xlfn.XLOOKUP(C636,customers!$A$1:$A$1001,customers!$I$1:$I$1001,0))</f>
        <v>No</v>
      </c>
    </row>
    <row r="637" spans="1:16" x14ac:dyDescent="0.2">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IF(_xlfn.XLOOKUP(C637,customers!$A$1:$A$1001,customers!$G$1:$G$1001,0)=0,"",_xlfn.XLOOKUP(C637,customers!$A$1:$A$1001,customers!$G$1:$G$1001,0))</f>
        <v>United States</v>
      </c>
      <c r="I637" t="str">
        <f>IF(_xlfn.XLOOKUP(D637,products!$A$1:$A$1001,products!$B$1:$B$1001,0)=0,"",_xlfn.XLOOKUP(D637,products!$A$1:$A$1001,products!$B$1:$B$1001,0))</f>
        <v>Exc</v>
      </c>
      <c r="J637" t="str">
        <f>IF(_xlfn.XLOOKUP(D637,products!$A$1:$A$1001,products!$C$1:$C$1001,0)=0,"",_xlfn.XLOOKUP(D637,products!$A$1:$A$1001,products!$C$1:$C$1001,0))</f>
        <v>L</v>
      </c>
      <c r="K637" s="1">
        <f>IF(_xlfn.XLOOKUP(D637,products!$A$1:$A$1001,products!$D$1:$D$1001,0)=0,"",_xlfn.XLOOKUP(D637,products!$A$1:$A$1001,products!$D$1:$D$1001,0))</f>
        <v>0.5</v>
      </c>
      <c r="L637">
        <f>IF(_xlfn.XLOOKUP(D637,products!$A$1:$A$1001,products!$E$1:$E$1001,0)=0,"",_xlfn.XLOOKUP(D637,products!$A$1:$A$1001,products!$E$1:$E$1001,0))</f>
        <v>8.91</v>
      </c>
      <c r="M637">
        <f t="shared" si="27"/>
        <v>35.64</v>
      </c>
      <c r="N637" t="str">
        <f t="shared" si="28"/>
        <v>Excelsa</v>
      </c>
      <c r="O637" t="str">
        <f t="shared" si="29"/>
        <v>Light</v>
      </c>
      <c r="P637" t="str">
        <f>IF(_xlfn.XLOOKUP(C637,customers!$A$1:$A$1001,customers!$I$1:$I$1001,0)=0,"",_xlfn.XLOOKUP(C637,customers!$A$1:$A$1001,customers!$I$1:$I$1001,0))</f>
        <v>Yes</v>
      </c>
    </row>
    <row r="638" spans="1:16" x14ac:dyDescent="0.2">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IF(_xlfn.XLOOKUP(C638,customers!$A$1:$A$1001,customers!$G$1:$G$1001,0)=0,"",_xlfn.XLOOKUP(C638,customers!$A$1:$A$1001,customers!$G$1:$G$1001,0))</f>
        <v>United States</v>
      </c>
      <c r="I638" t="str">
        <f>IF(_xlfn.XLOOKUP(D638,products!$A$1:$A$1001,products!$B$1:$B$1001,0)=0,"",_xlfn.XLOOKUP(D638,products!$A$1:$A$1001,products!$B$1:$B$1001,0))</f>
        <v>Lib</v>
      </c>
      <c r="J638" t="str">
        <f>IF(_xlfn.XLOOKUP(D638,products!$A$1:$A$1001,products!$C$1:$C$1001,0)=0,"",_xlfn.XLOOKUP(D638,products!$A$1:$A$1001,products!$C$1:$C$1001,0))</f>
        <v>L</v>
      </c>
      <c r="K638" s="1">
        <f>IF(_xlfn.XLOOKUP(D638,products!$A$1:$A$1001,products!$D$1:$D$1001,0)=0,"",_xlfn.XLOOKUP(D638,products!$A$1:$A$1001,products!$D$1:$D$1001,0))</f>
        <v>1</v>
      </c>
      <c r="L638">
        <f>IF(_xlfn.XLOOKUP(D638,products!$A$1:$A$1001,products!$E$1:$E$1001,0)=0,"",_xlfn.XLOOKUP(D638,products!$A$1:$A$1001,products!$E$1:$E$1001,0))</f>
        <v>15.85</v>
      </c>
      <c r="M638">
        <f t="shared" si="27"/>
        <v>95.1</v>
      </c>
      <c r="N638" t="str">
        <f t="shared" si="28"/>
        <v>Liberica</v>
      </c>
      <c r="O638" t="str">
        <f t="shared" si="29"/>
        <v>Light</v>
      </c>
      <c r="P638" t="str">
        <f>IF(_xlfn.XLOOKUP(C638,customers!$A$1:$A$1001,customers!$I$1:$I$1001,0)=0,"",_xlfn.XLOOKUP(C638,customers!$A$1:$A$1001,customers!$I$1:$I$1001,0))</f>
        <v>Yes</v>
      </c>
    </row>
    <row r="639" spans="1:16" x14ac:dyDescent="0.2">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IF(_xlfn.XLOOKUP(C639,customers!$A$1:$A$1001,customers!$G$1:$G$1001,0)=0,"",_xlfn.XLOOKUP(C639,customers!$A$1:$A$1001,customers!$G$1:$G$1001,0))</f>
        <v>Ireland</v>
      </c>
      <c r="I639" t="str">
        <f>IF(_xlfn.XLOOKUP(D639,products!$A$1:$A$1001,products!$B$1:$B$1001,0)=0,"",_xlfn.XLOOKUP(D639,products!$A$1:$A$1001,products!$B$1:$B$1001,0))</f>
        <v>Exc</v>
      </c>
      <c r="J639" t="str">
        <f>IF(_xlfn.XLOOKUP(D639,products!$A$1:$A$1001,products!$C$1:$C$1001,0)=0,"",_xlfn.XLOOKUP(D639,products!$A$1:$A$1001,products!$C$1:$C$1001,0))</f>
        <v>M</v>
      </c>
      <c r="K639" s="1">
        <f>IF(_xlfn.XLOOKUP(D639,products!$A$1:$A$1001,products!$D$1:$D$1001,0)=0,"",_xlfn.XLOOKUP(D639,products!$A$1:$A$1001,products!$D$1:$D$1001,0))</f>
        <v>2.5</v>
      </c>
      <c r="L639">
        <f>IF(_xlfn.XLOOKUP(D639,products!$A$1:$A$1001,products!$E$1:$E$1001,0)=0,"",_xlfn.XLOOKUP(D639,products!$A$1:$A$1001,products!$E$1:$E$1001,0))</f>
        <v>31.624999999999996</v>
      </c>
      <c r="M639">
        <f t="shared" si="27"/>
        <v>31.624999999999996</v>
      </c>
      <c r="N639" t="str">
        <f t="shared" si="28"/>
        <v>Excelsa</v>
      </c>
      <c r="O639" t="str">
        <f t="shared" si="29"/>
        <v>Medium</v>
      </c>
      <c r="P639" t="str">
        <f>IF(_xlfn.XLOOKUP(C639,customers!$A$1:$A$1001,customers!$I$1:$I$1001,0)=0,"",_xlfn.XLOOKUP(C639,customers!$A$1:$A$1001,customers!$I$1:$I$1001,0))</f>
        <v>Yes</v>
      </c>
    </row>
    <row r="640" spans="1:16" x14ac:dyDescent="0.2">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IF(_xlfn.XLOOKUP(C640,customers!$A$1:$A$1001,customers!$G$1:$G$1001,0)=0,"",_xlfn.XLOOKUP(C640,customers!$A$1:$A$1001,customers!$G$1:$G$1001,0))</f>
        <v>Ireland</v>
      </c>
      <c r="I640" t="str">
        <f>IF(_xlfn.XLOOKUP(D640,products!$A$1:$A$1001,products!$B$1:$B$1001,0)=0,"",_xlfn.XLOOKUP(D640,products!$A$1:$A$1001,products!$B$1:$B$1001,0))</f>
        <v>Ara</v>
      </c>
      <c r="J640" t="str">
        <f>IF(_xlfn.XLOOKUP(D640,products!$A$1:$A$1001,products!$C$1:$C$1001,0)=0,"",_xlfn.XLOOKUP(D640,products!$A$1:$A$1001,products!$C$1:$C$1001,0))</f>
        <v>M</v>
      </c>
      <c r="K640" s="1">
        <f>IF(_xlfn.XLOOKUP(D640,products!$A$1:$A$1001,products!$D$1:$D$1001,0)=0,"",_xlfn.XLOOKUP(D640,products!$A$1:$A$1001,products!$D$1:$D$1001,0))</f>
        <v>2.5</v>
      </c>
      <c r="L640">
        <f>IF(_xlfn.XLOOKUP(D640,products!$A$1:$A$1001,products!$E$1:$E$1001,0)=0,"",_xlfn.XLOOKUP(D640,products!$A$1:$A$1001,products!$E$1:$E$1001,0))</f>
        <v>25.874999999999996</v>
      </c>
      <c r="M640">
        <f t="shared" si="27"/>
        <v>77.624999999999986</v>
      </c>
      <c r="N640" t="str">
        <f t="shared" si="28"/>
        <v>Arabica</v>
      </c>
      <c r="O640" t="str">
        <f t="shared" si="29"/>
        <v>Medium</v>
      </c>
      <c r="P640" t="str">
        <f>IF(_xlfn.XLOOKUP(C640,customers!$A$1:$A$1001,customers!$I$1:$I$1001,0)=0,"",_xlfn.XLOOKUP(C640,customers!$A$1:$A$1001,customers!$I$1:$I$1001,0))</f>
        <v>Yes</v>
      </c>
    </row>
    <row r="641" spans="1:16" x14ac:dyDescent="0.2">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IF(_xlfn.XLOOKUP(C641,customers!$A$1:$A$1001,customers!$G$1:$G$1001,0)=0,"",_xlfn.XLOOKUP(C641,customers!$A$1:$A$1001,customers!$G$1:$G$1001,0))</f>
        <v>United States</v>
      </c>
      <c r="I641" t="str">
        <f>IF(_xlfn.XLOOKUP(D641,products!$A$1:$A$1001,products!$B$1:$B$1001,0)=0,"",_xlfn.XLOOKUP(D641,products!$A$1:$A$1001,products!$B$1:$B$1001,0))</f>
        <v>Lib</v>
      </c>
      <c r="J641" t="str">
        <f>IF(_xlfn.XLOOKUP(D641,products!$A$1:$A$1001,products!$C$1:$C$1001,0)=0,"",_xlfn.XLOOKUP(D641,products!$A$1:$A$1001,products!$C$1:$C$1001,0))</f>
        <v>D</v>
      </c>
      <c r="K641" s="1">
        <f>IF(_xlfn.XLOOKUP(D641,products!$A$1:$A$1001,products!$D$1:$D$1001,0)=0,"",_xlfn.XLOOKUP(D641,products!$A$1:$A$1001,products!$D$1:$D$1001,0))</f>
        <v>0.2</v>
      </c>
      <c r="L641">
        <f>IF(_xlfn.XLOOKUP(D641,products!$A$1:$A$1001,products!$E$1:$E$1001,0)=0,"",_xlfn.XLOOKUP(D641,products!$A$1:$A$1001,products!$E$1:$E$1001,0))</f>
        <v>3.8849999999999998</v>
      </c>
      <c r="M641">
        <f t="shared" si="27"/>
        <v>3.8849999999999998</v>
      </c>
      <c r="N641" t="str">
        <f t="shared" si="28"/>
        <v>Liberica</v>
      </c>
      <c r="O641" t="str">
        <f t="shared" si="29"/>
        <v>Dark</v>
      </c>
      <c r="P641" t="str">
        <f>IF(_xlfn.XLOOKUP(C641,customers!$A$1:$A$1001,customers!$I$1:$I$1001,0)=0,"",_xlfn.XLOOKUP(C641,customers!$A$1:$A$1001,customers!$I$1:$I$1001,0))</f>
        <v>Yes</v>
      </c>
    </row>
    <row r="642" spans="1:16" x14ac:dyDescent="0.2">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IF(_xlfn.XLOOKUP(C642,customers!$A$1:$A$1001,customers!$G$1:$G$1001,0)=0,"",_xlfn.XLOOKUP(C642,customers!$A$1:$A$1001,customers!$G$1:$G$1001,0))</f>
        <v>United States</v>
      </c>
      <c r="I642" t="str">
        <f>IF(_xlfn.XLOOKUP(D642,products!$A$1:$A$1001,products!$B$1:$B$1001,0)=0,"",_xlfn.XLOOKUP(D642,products!$A$1:$A$1001,products!$B$1:$B$1001,0))</f>
        <v>Rob</v>
      </c>
      <c r="J642" t="str">
        <f>IF(_xlfn.XLOOKUP(D642,products!$A$1:$A$1001,products!$C$1:$C$1001,0)=0,"",_xlfn.XLOOKUP(D642,products!$A$1:$A$1001,products!$C$1:$C$1001,0))</f>
        <v>L</v>
      </c>
      <c r="K642" s="1">
        <f>IF(_xlfn.XLOOKUP(D642,products!$A$1:$A$1001,products!$D$1:$D$1001,0)=0,"",_xlfn.XLOOKUP(D642,products!$A$1:$A$1001,products!$D$1:$D$1001,0))</f>
        <v>2.5</v>
      </c>
      <c r="L642">
        <f>IF(_xlfn.XLOOKUP(D642,products!$A$1:$A$1001,products!$E$1:$E$1001,0)=0,"",_xlfn.XLOOKUP(D642,products!$A$1:$A$1001,products!$E$1:$E$1001,0))</f>
        <v>27.484999999999996</v>
      </c>
      <c r="M642">
        <f t="shared" si="27"/>
        <v>137.42499999999998</v>
      </c>
      <c r="N642" t="str">
        <f t="shared" si="28"/>
        <v>Robusta</v>
      </c>
      <c r="O642" t="str">
        <f t="shared" si="29"/>
        <v>Light</v>
      </c>
      <c r="P642" t="str">
        <f>IF(_xlfn.XLOOKUP(C642,customers!$A$1:$A$1001,customers!$I$1:$I$1001,0)=0,"",_xlfn.XLOOKUP(C642,customers!$A$1:$A$1001,customers!$I$1:$I$1001,0))</f>
        <v>No</v>
      </c>
    </row>
    <row r="643" spans="1:16" x14ac:dyDescent="0.2">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IF(_xlfn.XLOOKUP(C643,customers!$A$1:$A$1001,customers!$G$1:$G$1001,0)=0,"",_xlfn.XLOOKUP(C643,customers!$A$1:$A$1001,customers!$G$1:$G$1001,0))</f>
        <v>United States</v>
      </c>
      <c r="I643" t="str">
        <f>IF(_xlfn.XLOOKUP(D643,products!$A$1:$A$1001,products!$B$1:$B$1001,0)=0,"",_xlfn.XLOOKUP(D643,products!$A$1:$A$1001,products!$B$1:$B$1001,0))</f>
        <v>Rob</v>
      </c>
      <c r="J643" t="str">
        <f>IF(_xlfn.XLOOKUP(D643,products!$A$1:$A$1001,products!$C$1:$C$1001,0)=0,"",_xlfn.XLOOKUP(D643,products!$A$1:$A$1001,products!$C$1:$C$1001,0))</f>
        <v>L</v>
      </c>
      <c r="K643" s="1">
        <f>IF(_xlfn.XLOOKUP(D643,products!$A$1:$A$1001,products!$D$1:$D$1001,0)=0,"",_xlfn.XLOOKUP(D643,products!$A$1:$A$1001,products!$D$1:$D$1001,0))</f>
        <v>1</v>
      </c>
      <c r="L643">
        <f>IF(_xlfn.XLOOKUP(D643,products!$A$1:$A$1001,products!$E$1:$E$1001,0)=0,"",_xlfn.XLOOKUP(D643,products!$A$1:$A$1001,products!$E$1:$E$1001,0))</f>
        <v>11.95</v>
      </c>
      <c r="M643">
        <f t="shared" ref="M643:M706" si="30">L643*E643</f>
        <v>35.849999999999994</v>
      </c>
      <c r="N643" t="str">
        <f t="shared" ref="N643:N706" si="31">IF(I643="Rob","Robusta",IF( I643="Exc","Excelsa", IF(I643="Ara","Arabica", IF(I643="Lib","Liberica",""))))</f>
        <v>Robusta</v>
      </c>
      <c r="O643" t="str">
        <f t="shared" ref="O643:O706" si="32">IF(J643="M","Medium", IF(J643="L","Light", IF(J643="D","Dark","")))</f>
        <v>Light</v>
      </c>
      <c r="P643" t="str">
        <f>IF(_xlfn.XLOOKUP(C643,customers!$A$1:$A$1001,customers!$I$1:$I$1001,0)=0,"",_xlfn.XLOOKUP(C643,customers!$A$1:$A$1001,customers!$I$1:$I$1001,0))</f>
        <v>Yes</v>
      </c>
    </row>
    <row r="644" spans="1:16" x14ac:dyDescent="0.2">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IF(_xlfn.XLOOKUP(C644,customers!$A$1:$A$1001,customers!$G$1:$G$1001,0)=0,"",_xlfn.XLOOKUP(C644,customers!$A$1:$A$1001,customers!$G$1:$G$1001,0))</f>
        <v>United Kingdom</v>
      </c>
      <c r="I644" t="str">
        <f>IF(_xlfn.XLOOKUP(D644,products!$A$1:$A$1001,products!$B$1:$B$1001,0)=0,"",_xlfn.XLOOKUP(D644,products!$A$1:$A$1001,products!$B$1:$B$1001,0))</f>
        <v>Exc</v>
      </c>
      <c r="J644" t="str">
        <f>IF(_xlfn.XLOOKUP(D644,products!$A$1:$A$1001,products!$C$1:$C$1001,0)=0,"",_xlfn.XLOOKUP(D644,products!$A$1:$A$1001,products!$C$1:$C$1001,0))</f>
        <v>M</v>
      </c>
      <c r="K644" s="1">
        <f>IF(_xlfn.XLOOKUP(D644,products!$A$1:$A$1001,products!$D$1:$D$1001,0)=0,"",_xlfn.XLOOKUP(D644,products!$A$1:$A$1001,products!$D$1:$D$1001,0))</f>
        <v>0.2</v>
      </c>
      <c r="L644">
        <f>IF(_xlfn.XLOOKUP(D644,products!$A$1:$A$1001,products!$E$1:$E$1001,0)=0,"",_xlfn.XLOOKUP(D644,products!$A$1:$A$1001,products!$E$1:$E$1001,0))</f>
        <v>4.125</v>
      </c>
      <c r="M644">
        <f t="shared" si="30"/>
        <v>8.25</v>
      </c>
      <c r="N644" t="str">
        <f t="shared" si="31"/>
        <v>Excelsa</v>
      </c>
      <c r="O644" t="str">
        <f t="shared" si="32"/>
        <v>Medium</v>
      </c>
      <c r="P644" t="str">
        <f>IF(_xlfn.XLOOKUP(C644,customers!$A$1:$A$1001,customers!$I$1:$I$1001,0)=0,"",_xlfn.XLOOKUP(C644,customers!$A$1:$A$1001,customers!$I$1:$I$1001,0))</f>
        <v>Yes</v>
      </c>
    </row>
    <row r="645" spans="1:16" x14ac:dyDescent="0.2">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IF(_xlfn.XLOOKUP(C645,customers!$A$1:$A$1001,customers!$G$1:$G$1001,0)=0,"",_xlfn.XLOOKUP(C645,customers!$A$1:$A$1001,customers!$G$1:$G$1001,0))</f>
        <v>United States</v>
      </c>
      <c r="I645" t="str">
        <f>IF(_xlfn.XLOOKUP(D645,products!$A$1:$A$1001,products!$B$1:$B$1001,0)=0,"",_xlfn.XLOOKUP(D645,products!$A$1:$A$1001,products!$B$1:$B$1001,0))</f>
        <v>Exc</v>
      </c>
      <c r="J645" t="str">
        <f>IF(_xlfn.XLOOKUP(D645,products!$A$1:$A$1001,products!$C$1:$C$1001,0)=0,"",_xlfn.XLOOKUP(D645,products!$A$1:$A$1001,products!$C$1:$C$1001,0))</f>
        <v>L</v>
      </c>
      <c r="K645" s="1">
        <f>IF(_xlfn.XLOOKUP(D645,products!$A$1:$A$1001,products!$D$1:$D$1001,0)=0,"",_xlfn.XLOOKUP(D645,products!$A$1:$A$1001,products!$D$1:$D$1001,0))</f>
        <v>2.5</v>
      </c>
      <c r="L645">
        <f>IF(_xlfn.XLOOKUP(D645,products!$A$1:$A$1001,products!$E$1:$E$1001,0)=0,"",_xlfn.XLOOKUP(D645,products!$A$1:$A$1001,products!$E$1:$E$1001,0))</f>
        <v>34.154999999999994</v>
      </c>
      <c r="M645">
        <f t="shared" si="30"/>
        <v>102.46499999999997</v>
      </c>
      <c r="N645" t="str">
        <f t="shared" si="31"/>
        <v>Excelsa</v>
      </c>
      <c r="O645" t="str">
        <f t="shared" si="32"/>
        <v>Light</v>
      </c>
      <c r="P645" t="str">
        <f>IF(_xlfn.XLOOKUP(C645,customers!$A$1:$A$1001,customers!$I$1:$I$1001,0)=0,"",_xlfn.XLOOKUP(C645,customers!$A$1:$A$1001,customers!$I$1:$I$1001,0))</f>
        <v>Yes</v>
      </c>
    </row>
    <row r="646" spans="1:16" x14ac:dyDescent="0.2">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IF(_xlfn.XLOOKUP(C646,customers!$A$1:$A$1001,customers!$G$1:$G$1001,0)=0,"",_xlfn.XLOOKUP(C646,customers!$A$1:$A$1001,customers!$G$1:$G$1001,0))</f>
        <v>United States</v>
      </c>
      <c r="I646" t="str">
        <f>IF(_xlfn.XLOOKUP(D646,products!$A$1:$A$1001,products!$B$1:$B$1001,0)=0,"",_xlfn.XLOOKUP(D646,products!$A$1:$A$1001,products!$B$1:$B$1001,0))</f>
        <v>Rob</v>
      </c>
      <c r="J646" t="str">
        <f>IF(_xlfn.XLOOKUP(D646,products!$A$1:$A$1001,products!$C$1:$C$1001,0)=0,"",_xlfn.XLOOKUP(D646,products!$A$1:$A$1001,products!$C$1:$C$1001,0))</f>
        <v>D</v>
      </c>
      <c r="K646" s="1">
        <f>IF(_xlfn.XLOOKUP(D646,products!$A$1:$A$1001,products!$D$1:$D$1001,0)=0,"",_xlfn.XLOOKUP(D646,products!$A$1:$A$1001,products!$D$1:$D$1001,0))</f>
        <v>2.5</v>
      </c>
      <c r="L646">
        <f>IF(_xlfn.XLOOKUP(D646,products!$A$1:$A$1001,products!$E$1:$E$1001,0)=0,"",_xlfn.XLOOKUP(D646,products!$A$1:$A$1001,products!$E$1:$E$1001,0))</f>
        <v>20.584999999999997</v>
      </c>
      <c r="M646">
        <f t="shared" si="30"/>
        <v>41.169999999999995</v>
      </c>
      <c r="N646" t="str">
        <f t="shared" si="31"/>
        <v>Robusta</v>
      </c>
      <c r="O646" t="str">
        <f t="shared" si="32"/>
        <v>Dark</v>
      </c>
      <c r="P646" t="str">
        <f>IF(_xlfn.XLOOKUP(C646,customers!$A$1:$A$1001,customers!$I$1:$I$1001,0)=0,"",_xlfn.XLOOKUP(C646,customers!$A$1:$A$1001,customers!$I$1:$I$1001,0))</f>
        <v>No</v>
      </c>
    </row>
    <row r="647" spans="1:16" x14ac:dyDescent="0.2">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IF(_xlfn.XLOOKUP(C647,customers!$A$1:$A$1001,customers!$G$1:$G$1001,0)=0,"",_xlfn.XLOOKUP(C647,customers!$A$1:$A$1001,customers!$G$1:$G$1001,0))</f>
        <v>United States</v>
      </c>
      <c r="I647" t="str">
        <f>IF(_xlfn.XLOOKUP(D647,products!$A$1:$A$1001,products!$B$1:$B$1001,0)=0,"",_xlfn.XLOOKUP(D647,products!$A$1:$A$1001,products!$B$1:$B$1001,0))</f>
        <v>Ara</v>
      </c>
      <c r="J647" t="str">
        <f>IF(_xlfn.XLOOKUP(D647,products!$A$1:$A$1001,products!$C$1:$C$1001,0)=0,"",_xlfn.XLOOKUP(D647,products!$A$1:$A$1001,products!$C$1:$C$1001,0))</f>
        <v>D</v>
      </c>
      <c r="K647" s="1">
        <f>IF(_xlfn.XLOOKUP(D647,products!$A$1:$A$1001,products!$D$1:$D$1001,0)=0,"",_xlfn.XLOOKUP(D647,products!$A$1:$A$1001,products!$D$1:$D$1001,0))</f>
        <v>2.5</v>
      </c>
      <c r="L647">
        <f>IF(_xlfn.XLOOKUP(D647,products!$A$1:$A$1001,products!$E$1:$E$1001,0)=0,"",_xlfn.XLOOKUP(D647,products!$A$1:$A$1001,products!$E$1:$E$1001,0))</f>
        <v>22.884999999999998</v>
      </c>
      <c r="M647">
        <f t="shared" si="30"/>
        <v>68.655000000000001</v>
      </c>
      <c r="N647" t="str">
        <f t="shared" si="31"/>
        <v>Arabica</v>
      </c>
      <c r="O647" t="str">
        <f t="shared" si="32"/>
        <v>Dark</v>
      </c>
      <c r="P647" t="str">
        <f>IF(_xlfn.XLOOKUP(C647,customers!$A$1:$A$1001,customers!$I$1:$I$1001,0)=0,"",_xlfn.XLOOKUP(C647,customers!$A$1:$A$1001,customers!$I$1:$I$1001,0))</f>
        <v>Yes</v>
      </c>
    </row>
    <row r="648" spans="1:16" x14ac:dyDescent="0.2">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IF(_xlfn.XLOOKUP(C648,customers!$A$1:$A$1001,customers!$G$1:$G$1001,0)=0,"",_xlfn.XLOOKUP(C648,customers!$A$1:$A$1001,customers!$G$1:$G$1001,0))</f>
        <v>United States</v>
      </c>
      <c r="I648" t="str">
        <f>IF(_xlfn.XLOOKUP(D648,products!$A$1:$A$1001,products!$B$1:$B$1001,0)=0,"",_xlfn.XLOOKUP(D648,products!$A$1:$A$1001,products!$B$1:$B$1001,0))</f>
        <v>Ara</v>
      </c>
      <c r="J648" t="str">
        <f>IF(_xlfn.XLOOKUP(D648,products!$A$1:$A$1001,products!$C$1:$C$1001,0)=0,"",_xlfn.XLOOKUP(D648,products!$A$1:$A$1001,products!$C$1:$C$1001,0))</f>
        <v>D</v>
      </c>
      <c r="K648" s="1">
        <f>IF(_xlfn.XLOOKUP(D648,products!$A$1:$A$1001,products!$D$1:$D$1001,0)=0,"",_xlfn.XLOOKUP(D648,products!$A$1:$A$1001,products!$D$1:$D$1001,0))</f>
        <v>1</v>
      </c>
      <c r="L648">
        <f>IF(_xlfn.XLOOKUP(D648,products!$A$1:$A$1001,products!$E$1:$E$1001,0)=0,"",_xlfn.XLOOKUP(D648,products!$A$1:$A$1001,products!$E$1:$E$1001,0))</f>
        <v>9.9499999999999993</v>
      </c>
      <c r="M648">
        <f t="shared" si="30"/>
        <v>9.9499999999999993</v>
      </c>
      <c r="N648" t="str">
        <f t="shared" si="31"/>
        <v>Arabica</v>
      </c>
      <c r="O648" t="str">
        <f t="shared" si="32"/>
        <v>Dark</v>
      </c>
      <c r="P648" t="str">
        <f>IF(_xlfn.XLOOKUP(C648,customers!$A$1:$A$1001,customers!$I$1:$I$1001,0)=0,"",_xlfn.XLOOKUP(C648,customers!$A$1:$A$1001,customers!$I$1:$I$1001,0))</f>
        <v>Yes</v>
      </c>
    </row>
    <row r="649" spans="1:16" x14ac:dyDescent="0.2">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IF(_xlfn.XLOOKUP(C649,customers!$A$1:$A$1001,customers!$G$1:$G$1001,0)=0,"",_xlfn.XLOOKUP(C649,customers!$A$1:$A$1001,customers!$G$1:$G$1001,0))</f>
        <v>United Kingdom</v>
      </c>
      <c r="I649" t="str">
        <f>IF(_xlfn.XLOOKUP(D649,products!$A$1:$A$1001,products!$B$1:$B$1001,0)=0,"",_xlfn.XLOOKUP(D649,products!$A$1:$A$1001,products!$B$1:$B$1001,0))</f>
        <v>Lib</v>
      </c>
      <c r="J649" t="str">
        <f>IF(_xlfn.XLOOKUP(D649,products!$A$1:$A$1001,products!$C$1:$C$1001,0)=0,"",_xlfn.XLOOKUP(D649,products!$A$1:$A$1001,products!$C$1:$C$1001,0))</f>
        <v>L</v>
      </c>
      <c r="K649" s="1">
        <f>IF(_xlfn.XLOOKUP(D649,products!$A$1:$A$1001,products!$D$1:$D$1001,0)=0,"",_xlfn.XLOOKUP(D649,products!$A$1:$A$1001,products!$D$1:$D$1001,0))</f>
        <v>0.5</v>
      </c>
      <c r="L649">
        <f>IF(_xlfn.XLOOKUP(D649,products!$A$1:$A$1001,products!$E$1:$E$1001,0)=0,"",_xlfn.XLOOKUP(D649,products!$A$1:$A$1001,products!$E$1:$E$1001,0))</f>
        <v>9.51</v>
      </c>
      <c r="M649">
        <f t="shared" si="30"/>
        <v>28.53</v>
      </c>
      <c r="N649" t="str">
        <f t="shared" si="31"/>
        <v>Liberica</v>
      </c>
      <c r="O649" t="str">
        <f t="shared" si="32"/>
        <v>Light</v>
      </c>
      <c r="P649" t="str">
        <f>IF(_xlfn.XLOOKUP(C649,customers!$A$1:$A$1001,customers!$I$1:$I$1001,0)=0,"",_xlfn.XLOOKUP(C649,customers!$A$1:$A$1001,customers!$I$1:$I$1001,0))</f>
        <v>Yes</v>
      </c>
    </row>
    <row r="650" spans="1:16" x14ac:dyDescent="0.2">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IF(_xlfn.XLOOKUP(C650,customers!$A$1:$A$1001,customers!$G$1:$G$1001,0)=0,"",_xlfn.XLOOKUP(C650,customers!$A$1:$A$1001,customers!$G$1:$G$1001,0))</f>
        <v>United States</v>
      </c>
      <c r="I650" t="str">
        <f>IF(_xlfn.XLOOKUP(D650,products!$A$1:$A$1001,products!$B$1:$B$1001,0)=0,"",_xlfn.XLOOKUP(D650,products!$A$1:$A$1001,products!$B$1:$B$1001,0))</f>
        <v>Rob</v>
      </c>
      <c r="J650" t="str">
        <f>IF(_xlfn.XLOOKUP(D650,products!$A$1:$A$1001,products!$C$1:$C$1001,0)=0,"",_xlfn.XLOOKUP(D650,products!$A$1:$A$1001,products!$C$1:$C$1001,0))</f>
        <v>D</v>
      </c>
      <c r="K650" s="1">
        <f>IF(_xlfn.XLOOKUP(D650,products!$A$1:$A$1001,products!$D$1:$D$1001,0)=0,"",_xlfn.XLOOKUP(D650,products!$A$1:$A$1001,products!$D$1:$D$1001,0))</f>
        <v>0.2</v>
      </c>
      <c r="L650">
        <f>IF(_xlfn.XLOOKUP(D650,products!$A$1:$A$1001,products!$E$1:$E$1001,0)=0,"",_xlfn.XLOOKUP(D650,products!$A$1:$A$1001,products!$E$1:$E$1001,0))</f>
        <v>2.6849999999999996</v>
      </c>
      <c r="M650">
        <f t="shared" si="30"/>
        <v>16.11</v>
      </c>
      <c r="N650" t="str">
        <f t="shared" si="31"/>
        <v>Robusta</v>
      </c>
      <c r="O650" t="str">
        <f t="shared" si="32"/>
        <v>Dark</v>
      </c>
      <c r="P650" t="str">
        <f>IF(_xlfn.XLOOKUP(C650,customers!$A$1:$A$1001,customers!$I$1:$I$1001,0)=0,"",_xlfn.XLOOKUP(C650,customers!$A$1:$A$1001,customers!$I$1:$I$1001,0))</f>
        <v>No</v>
      </c>
    </row>
    <row r="651" spans="1:16" x14ac:dyDescent="0.2">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IF(_xlfn.XLOOKUP(C651,customers!$A$1:$A$1001,customers!$G$1:$G$1001,0)=0,"",_xlfn.XLOOKUP(C651,customers!$A$1:$A$1001,customers!$G$1:$G$1001,0))</f>
        <v>United Kingdom</v>
      </c>
      <c r="I651" t="str">
        <f>IF(_xlfn.XLOOKUP(D651,products!$A$1:$A$1001,products!$B$1:$B$1001,0)=0,"",_xlfn.XLOOKUP(D651,products!$A$1:$A$1001,products!$B$1:$B$1001,0))</f>
        <v>Lib</v>
      </c>
      <c r="J651" t="str">
        <f>IF(_xlfn.XLOOKUP(D651,products!$A$1:$A$1001,products!$C$1:$C$1001,0)=0,"",_xlfn.XLOOKUP(D651,products!$A$1:$A$1001,products!$C$1:$C$1001,0))</f>
        <v>L</v>
      </c>
      <c r="K651" s="1">
        <f>IF(_xlfn.XLOOKUP(D651,products!$A$1:$A$1001,products!$D$1:$D$1001,0)=0,"",_xlfn.XLOOKUP(D651,products!$A$1:$A$1001,products!$D$1:$D$1001,0))</f>
        <v>1</v>
      </c>
      <c r="L651">
        <f>IF(_xlfn.XLOOKUP(D651,products!$A$1:$A$1001,products!$E$1:$E$1001,0)=0,"",_xlfn.XLOOKUP(D651,products!$A$1:$A$1001,products!$E$1:$E$1001,0))</f>
        <v>15.85</v>
      </c>
      <c r="M651">
        <f t="shared" si="30"/>
        <v>95.1</v>
      </c>
      <c r="N651" t="str">
        <f t="shared" si="31"/>
        <v>Liberica</v>
      </c>
      <c r="O651" t="str">
        <f t="shared" si="32"/>
        <v>Light</v>
      </c>
      <c r="P651" t="str">
        <f>IF(_xlfn.XLOOKUP(C651,customers!$A$1:$A$1001,customers!$I$1:$I$1001,0)=0,"",_xlfn.XLOOKUP(C651,customers!$A$1:$A$1001,customers!$I$1:$I$1001,0))</f>
        <v>No</v>
      </c>
    </row>
    <row r="652" spans="1:16" x14ac:dyDescent="0.2">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IF(_xlfn.XLOOKUP(C652,customers!$A$1:$A$1001,customers!$G$1:$G$1001,0)=0,"",_xlfn.XLOOKUP(C652,customers!$A$1:$A$1001,customers!$G$1:$G$1001,0))</f>
        <v>United States</v>
      </c>
      <c r="I652" t="str">
        <f>IF(_xlfn.XLOOKUP(D652,products!$A$1:$A$1001,products!$B$1:$B$1001,0)=0,"",_xlfn.XLOOKUP(D652,products!$A$1:$A$1001,products!$B$1:$B$1001,0))</f>
        <v>Rob</v>
      </c>
      <c r="J652" t="str">
        <f>IF(_xlfn.XLOOKUP(D652,products!$A$1:$A$1001,products!$C$1:$C$1001,0)=0,"",_xlfn.XLOOKUP(D652,products!$A$1:$A$1001,products!$C$1:$C$1001,0))</f>
        <v>D</v>
      </c>
      <c r="K652" s="1">
        <f>IF(_xlfn.XLOOKUP(D652,products!$A$1:$A$1001,products!$D$1:$D$1001,0)=0,"",_xlfn.XLOOKUP(D652,products!$A$1:$A$1001,products!$D$1:$D$1001,0))</f>
        <v>0.5</v>
      </c>
      <c r="L652">
        <f>IF(_xlfn.XLOOKUP(D652,products!$A$1:$A$1001,products!$E$1:$E$1001,0)=0,"",_xlfn.XLOOKUP(D652,products!$A$1:$A$1001,products!$E$1:$E$1001,0))</f>
        <v>5.3699999999999992</v>
      </c>
      <c r="M652">
        <f t="shared" si="30"/>
        <v>5.3699999999999992</v>
      </c>
      <c r="N652" t="str">
        <f t="shared" si="31"/>
        <v>Robusta</v>
      </c>
      <c r="O652" t="str">
        <f t="shared" si="32"/>
        <v>Dark</v>
      </c>
      <c r="P652" t="str">
        <f>IF(_xlfn.XLOOKUP(C652,customers!$A$1:$A$1001,customers!$I$1:$I$1001,0)=0,"",_xlfn.XLOOKUP(C652,customers!$A$1:$A$1001,customers!$I$1:$I$1001,0))</f>
        <v>Yes</v>
      </c>
    </row>
    <row r="653" spans="1:16" x14ac:dyDescent="0.2">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IF(_xlfn.XLOOKUP(C653,customers!$A$1:$A$1001,customers!$G$1:$G$1001,0)=0,"",_xlfn.XLOOKUP(C653,customers!$A$1:$A$1001,customers!$G$1:$G$1001,0))</f>
        <v>United States</v>
      </c>
      <c r="I653" t="str">
        <f>IF(_xlfn.XLOOKUP(D653,products!$A$1:$A$1001,products!$B$1:$B$1001,0)=0,"",_xlfn.XLOOKUP(D653,products!$A$1:$A$1001,products!$B$1:$B$1001,0))</f>
        <v>Rob</v>
      </c>
      <c r="J653" t="str">
        <f>IF(_xlfn.XLOOKUP(D653,products!$A$1:$A$1001,products!$C$1:$C$1001,0)=0,"",_xlfn.XLOOKUP(D653,products!$A$1:$A$1001,products!$C$1:$C$1001,0))</f>
        <v>L</v>
      </c>
      <c r="K653" s="1">
        <f>IF(_xlfn.XLOOKUP(D653,products!$A$1:$A$1001,products!$D$1:$D$1001,0)=0,"",_xlfn.XLOOKUP(D653,products!$A$1:$A$1001,products!$D$1:$D$1001,0))</f>
        <v>1</v>
      </c>
      <c r="L653">
        <f>IF(_xlfn.XLOOKUP(D653,products!$A$1:$A$1001,products!$E$1:$E$1001,0)=0,"",_xlfn.XLOOKUP(D653,products!$A$1:$A$1001,products!$E$1:$E$1001,0))</f>
        <v>11.95</v>
      </c>
      <c r="M653">
        <f t="shared" si="30"/>
        <v>47.8</v>
      </c>
      <c r="N653" t="str">
        <f t="shared" si="31"/>
        <v>Robusta</v>
      </c>
      <c r="O653" t="str">
        <f t="shared" si="32"/>
        <v>Light</v>
      </c>
      <c r="P653" t="str">
        <f>IF(_xlfn.XLOOKUP(C653,customers!$A$1:$A$1001,customers!$I$1:$I$1001,0)=0,"",_xlfn.XLOOKUP(C653,customers!$A$1:$A$1001,customers!$I$1:$I$1001,0))</f>
        <v>No</v>
      </c>
    </row>
    <row r="654" spans="1:16" x14ac:dyDescent="0.2">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IF(_xlfn.XLOOKUP(C654,customers!$A$1:$A$1001,customers!$G$1:$G$1001,0)=0,"",_xlfn.XLOOKUP(C654,customers!$A$1:$A$1001,customers!$G$1:$G$1001,0))</f>
        <v>Ireland</v>
      </c>
      <c r="I654" t="str">
        <f>IF(_xlfn.XLOOKUP(D654,products!$A$1:$A$1001,products!$B$1:$B$1001,0)=0,"",_xlfn.XLOOKUP(D654,products!$A$1:$A$1001,products!$B$1:$B$1001,0))</f>
        <v>Lib</v>
      </c>
      <c r="J654" t="str">
        <f>IF(_xlfn.XLOOKUP(D654,products!$A$1:$A$1001,products!$C$1:$C$1001,0)=0,"",_xlfn.XLOOKUP(D654,products!$A$1:$A$1001,products!$C$1:$C$1001,0))</f>
        <v>L</v>
      </c>
      <c r="K654" s="1">
        <f>IF(_xlfn.XLOOKUP(D654,products!$A$1:$A$1001,products!$D$1:$D$1001,0)=0,"",_xlfn.XLOOKUP(D654,products!$A$1:$A$1001,products!$D$1:$D$1001,0))</f>
        <v>1</v>
      </c>
      <c r="L654">
        <f>IF(_xlfn.XLOOKUP(D654,products!$A$1:$A$1001,products!$E$1:$E$1001,0)=0,"",_xlfn.XLOOKUP(D654,products!$A$1:$A$1001,products!$E$1:$E$1001,0))</f>
        <v>15.85</v>
      </c>
      <c r="M654">
        <f t="shared" si="30"/>
        <v>63.4</v>
      </c>
      <c r="N654" t="str">
        <f t="shared" si="31"/>
        <v>Liberica</v>
      </c>
      <c r="O654" t="str">
        <f t="shared" si="32"/>
        <v>Light</v>
      </c>
      <c r="P654" t="str">
        <f>IF(_xlfn.XLOOKUP(C654,customers!$A$1:$A$1001,customers!$I$1:$I$1001,0)=0,"",_xlfn.XLOOKUP(C654,customers!$A$1:$A$1001,customers!$I$1:$I$1001,0))</f>
        <v>No</v>
      </c>
    </row>
    <row r="655" spans="1:16" x14ac:dyDescent="0.2">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IF(_xlfn.XLOOKUP(C655,customers!$A$1:$A$1001,customers!$G$1:$G$1001,0)=0,"",_xlfn.XLOOKUP(C655,customers!$A$1:$A$1001,customers!$G$1:$G$1001,0))</f>
        <v>United States</v>
      </c>
      <c r="I655" t="str">
        <f>IF(_xlfn.XLOOKUP(D655,products!$A$1:$A$1001,products!$B$1:$B$1001,0)=0,"",_xlfn.XLOOKUP(D655,products!$A$1:$A$1001,products!$B$1:$B$1001,0))</f>
        <v>Ara</v>
      </c>
      <c r="J655" t="str">
        <f>IF(_xlfn.XLOOKUP(D655,products!$A$1:$A$1001,products!$C$1:$C$1001,0)=0,"",_xlfn.XLOOKUP(D655,products!$A$1:$A$1001,products!$C$1:$C$1001,0))</f>
        <v>M</v>
      </c>
      <c r="K655" s="1">
        <f>IF(_xlfn.XLOOKUP(D655,products!$A$1:$A$1001,products!$D$1:$D$1001,0)=0,"",_xlfn.XLOOKUP(D655,products!$A$1:$A$1001,products!$D$1:$D$1001,0))</f>
        <v>2.5</v>
      </c>
      <c r="L655">
        <f>IF(_xlfn.XLOOKUP(D655,products!$A$1:$A$1001,products!$E$1:$E$1001,0)=0,"",_xlfn.XLOOKUP(D655,products!$A$1:$A$1001,products!$E$1:$E$1001,0))</f>
        <v>25.874999999999996</v>
      </c>
      <c r="M655">
        <f t="shared" si="30"/>
        <v>103.49999999999999</v>
      </c>
      <c r="N655" t="str">
        <f t="shared" si="31"/>
        <v>Arabica</v>
      </c>
      <c r="O655" t="str">
        <f t="shared" si="32"/>
        <v>Medium</v>
      </c>
      <c r="P655" t="str">
        <f>IF(_xlfn.XLOOKUP(C655,customers!$A$1:$A$1001,customers!$I$1:$I$1001,0)=0,"",_xlfn.XLOOKUP(C655,customers!$A$1:$A$1001,customers!$I$1:$I$1001,0))</f>
        <v>No</v>
      </c>
    </row>
    <row r="656" spans="1:16" x14ac:dyDescent="0.2">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IF(_xlfn.XLOOKUP(C656,customers!$A$1:$A$1001,customers!$G$1:$G$1001,0)=0,"",_xlfn.XLOOKUP(C656,customers!$A$1:$A$1001,customers!$G$1:$G$1001,0))</f>
        <v>United States</v>
      </c>
      <c r="I656" t="str">
        <f>IF(_xlfn.XLOOKUP(D656,products!$A$1:$A$1001,products!$B$1:$B$1001,0)=0,"",_xlfn.XLOOKUP(D656,products!$A$1:$A$1001,products!$B$1:$B$1001,0))</f>
        <v>Ara</v>
      </c>
      <c r="J656" t="str">
        <f>IF(_xlfn.XLOOKUP(D656,products!$A$1:$A$1001,products!$C$1:$C$1001,0)=0,"",_xlfn.XLOOKUP(D656,products!$A$1:$A$1001,products!$C$1:$C$1001,0))</f>
        <v>D</v>
      </c>
      <c r="K656" s="1">
        <f>IF(_xlfn.XLOOKUP(D656,products!$A$1:$A$1001,products!$D$1:$D$1001,0)=0,"",_xlfn.XLOOKUP(D656,products!$A$1:$A$1001,products!$D$1:$D$1001,0))</f>
        <v>2.5</v>
      </c>
      <c r="L656">
        <f>IF(_xlfn.XLOOKUP(D656,products!$A$1:$A$1001,products!$E$1:$E$1001,0)=0,"",_xlfn.XLOOKUP(D656,products!$A$1:$A$1001,products!$E$1:$E$1001,0))</f>
        <v>22.884999999999998</v>
      </c>
      <c r="M656">
        <f t="shared" si="30"/>
        <v>68.655000000000001</v>
      </c>
      <c r="N656" t="str">
        <f t="shared" si="31"/>
        <v>Arabica</v>
      </c>
      <c r="O656" t="str">
        <f t="shared" si="32"/>
        <v>Dark</v>
      </c>
      <c r="P656" t="str">
        <f>IF(_xlfn.XLOOKUP(C656,customers!$A$1:$A$1001,customers!$I$1:$I$1001,0)=0,"",_xlfn.XLOOKUP(C656,customers!$A$1:$A$1001,customers!$I$1:$I$1001,0))</f>
        <v>No</v>
      </c>
    </row>
    <row r="657" spans="1:16" x14ac:dyDescent="0.2">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IF(_xlfn.XLOOKUP(C657,customers!$A$1:$A$1001,customers!$G$1:$G$1001,0)=0,"",_xlfn.XLOOKUP(C657,customers!$A$1:$A$1001,customers!$G$1:$G$1001,0))</f>
        <v>United States</v>
      </c>
      <c r="I657" t="str">
        <f>IF(_xlfn.XLOOKUP(D657,products!$A$1:$A$1001,products!$B$1:$B$1001,0)=0,"",_xlfn.XLOOKUP(D657,products!$A$1:$A$1001,products!$B$1:$B$1001,0))</f>
        <v>Rob</v>
      </c>
      <c r="J657" t="str">
        <f>IF(_xlfn.XLOOKUP(D657,products!$A$1:$A$1001,products!$C$1:$C$1001,0)=0,"",_xlfn.XLOOKUP(D657,products!$A$1:$A$1001,products!$C$1:$C$1001,0))</f>
        <v>M</v>
      </c>
      <c r="K657" s="1">
        <f>IF(_xlfn.XLOOKUP(D657,products!$A$1:$A$1001,products!$D$1:$D$1001,0)=0,"",_xlfn.XLOOKUP(D657,products!$A$1:$A$1001,products!$D$1:$D$1001,0))</f>
        <v>2.5</v>
      </c>
      <c r="L657">
        <f>IF(_xlfn.XLOOKUP(D657,products!$A$1:$A$1001,products!$E$1:$E$1001,0)=0,"",_xlfn.XLOOKUP(D657,products!$A$1:$A$1001,products!$E$1:$E$1001,0))</f>
        <v>22.884999999999998</v>
      </c>
      <c r="M657">
        <f t="shared" si="30"/>
        <v>45.769999999999996</v>
      </c>
      <c r="N657" t="str">
        <f t="shared" si="31"/>
        <v>Robusta</v>
      </c>
      <c r="O657" t="str">
        <f t="shared" si="32"/>
        <v>Medium</v>
      </c>
      <c r="P657" t="str">
        <f>IF(_xlfn.XLOOKUP(C657,customers!$A$1:$A$1001,customers!$I$1:$I$1001,0)=0,"",_xlfn.XLOOKUP(C657,customers!$A$1:$A$1001,customers!$I$1:$I$1001,0))</f>
        <v>Yes</v>
      </c>
    </row>
    <row r="658" spans="1:16" x14ac:dyDescent="0.2">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IF(_xlfn.XLOOKUP(C658,customers!$A$1:$A$1001,customers!$G$1:$G$1001,0)=0,"",_xlfn.XLOOKUP(C658,customers!$A$1:$A$1001,customers!$G$1:$G$1001,0))</f>
        <v>United States</v>
      </c>
      <c r="I658" t="str">
        <f>IF(_xlfn.XLOOKUP(D658,products!$A$1:$A$1001,products!$B$1:$B$1001,0)=0,"",_xlfn.XLOOKUP(D658,products!$A$1:$A$1001,products!$B$1:$B$1001,0))</f>
        <v>Lib</v>
      </c>
      <c r="J658" t="str">
        <f>IF(_xlfn.XLOOKUP(D658,products!$A$1:$A$1001,products!$C$1:$C$1001,0)=0,"",_xlfn.XLOOKUP(D658,products!$A$1:$A$1001,products!$C$1:$C$1001,0))</f>
        <v>D</v>
      </c>
      <c r="K658" s="1">
        <f>IF(_xlfn.XLOOKUP(D658,products!$A$1:$A$1001,products!$D$1:$D$1001,0)=0,"",_xlfn.XLOOKUP(D658,products!$A$1:$A$1001,products!$D$1:$D$1001,0))</f>
        <v>1</v>
      </c>
      <c r="L658">
        <f>IF(_xlfn.XLOOKUP(D658,products!$A$1:$A$1001,products!$E$1:$E$1001,0)=0,"",_xlfn.XLOOKUP(D658,products!$A$1:$A$1001,products!$E$1:$E$1001,0))</f>
        <v>12.95</v>
      </c>
      <c r="M658">
        <f t="shared" si="30"/>
        <v>51.8</v>
      </c>
      <c r="N658" t="str">
        <f t="shared" si="31"/>
        <v>Liberica</v>
      </c>
      <c r="O658" t="str">
        <f t="shared" si="32"/>
        <v>Dark</v>
      </c>
      <c r="P658" t="str">
        <f>IF(_xlfn.XLOOKUP(C658,customers!$A$1:$A$1001,customers!$I$1:$I$1001,0)=0,"",_xlfn.XLOOKUP(C658,customers!$A$1:$A$1001,customers!$I$1:$I$1001,0))</f>
        <v>No</v>
      </c>
    </row>
    <row r="659" spans="1:16" x14ac:dyDescent="0.2">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IF(_xlfn.XLOOKUP(C659,customers!$A$1:$A$1001,customers!$G$1:$G$1001,0)=0,"",_xlfn.XLOOKUP(C659,customers!$A$1:$A$1001,customers!$G$1:$G$1001,0))</f>
        <v>United States</v>
      </c>
      <c r="I659" t="str">
        <f>IF(_xlfn.XLOOKUP(D659,products!$A$1:$A$1001,products!$B$1:$B$1001,0)=0,"",_xlfn.XLOOKUP(D659,products!$A$1:$A$1001,products!$B$1:$B$1001,0))</f>
        <v>Ara</v>
      </c>
      <c r="J659" t="str">
        <f>IF(_xlfn.XLOOKUP(D659,products!$A$1:$A$1001,products!$C$1:$C$1001,0)=0,"",_xlfn.XLOOKUP(D659,products!$A$1:$A$1001,products!$C$1:$C$1001,0))</f>
        <v>M</v>
      </c>
      <c r="K659" s="1">
        <f>IF(_xlfn.XLOOKUP(D659,products!$A$1:$A$1001,products!$D$1:$D$1001,0)=0,"",_xlfn.XLOOKUP(D659,products!$A$1:$A$1001,products!$D$1:$D$1001,0))</f>
        <v>0.5</v>
      </c>
      <c r="L659">
        <f>IF(_xlfn.XLOOKUP(D659,products!$A$1:$A$1001,products!$E$1:$E$1001,0)=0,"",_xlfn.XLOOKUP(D659,products!$A$1:$A$1001,products!$E$1:$E$1001,0))</f>
        <v>6.75</v>
      </c>
      <c r="M659">
        <f t="shared" si="30"/>
        <v>13.5</v>
      </c>
      <c r="N659" t="str">
        <f t="shared" si="31"/>
        <v>Arabica</v>
      </c>
      <c r="O659" t="str">
        <f t="shared" si="32"/>
        <v>Medium</v>
      </c>
      <c r="P659" t="str">
        <f>IF(_xlfn.XLOOKUP(C659,customers!$A$1:$A$1001,customers!$I$1:$I$1001,0)=0,"",_xlfn.XLOOKUP(C659,customers!$A$1:$A$1001,customers!$I$1:$I$1001,0))</f>
        <v>Yes</v>
      </c>
    </row>
    <row r="660" spans="1:16" x14ac:dyDescent="0.2">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IF(_xlfn.XLOOKUP(C660,customers!$A$1:$A$1001,customers!$G$1:$G$1001,0)=0,"",_xlfn.XLOOKUP(C660,customers!$A$1:$A$1001,customers!$G$1:$G$1001,0))</f>
        <v>United States</v>
      </c>
      <c r="I660" t="str">
        <f>IF(_xlfn.XLOOKUP(D660,products!$A$1:$A$1001,products!$B$1:$B$1001,0)=0,"",_xlfn.XLOOKUP(D660,products!$A$1:$A$1001,products!$B$1:$B$1001,0))</f>
        <v>Exc</v>
      </c>
      <c r="J660" t="str">
        <f>IF(_xlfn.XLOOKUP(D660,products!$A$1:$A$1001,products!$C$1:$C$1001,0)=0,"",_xlfn.XLOOKUP(D660,products!$A$1:$A$1001,products!$C$1:$C$1001,0))</f>
        <v>M</v>
      </c>
      <c r="K660" s="1">
        <f>IF(_xlfn.XLOOKUP(D660,products!$A$1:$A$1001,products!$D$1:$D$1001,0)=0,"",_xlfn.XLOOKUP(D660,products!$A$1:$A$1001,products!$D$1:$D$1001,0))</f>
        <v>0.5</v>
      </c>
      <c r="L660">
        <f>IF(_xlfn.XLOOKUP(D660,products!$A$1:$A$1001,products!$E$1:$E$1001,0)=0,"",_xlfn.XLOOKUP(D660,products!$A$1:$A$1001,products!$E$1:$E$1001,0))</f>
        <v>8.25</v>
      </c>
      <c r="M660">
        <f t="shared" si="30"/>
        <v>24.75</v>
      </c>
      <c r="N660" t="str">
        <f t="shared" si="31"/>
        <v>Excelsa</v>
      </c>
      <c r="O660" t="str">
        <f t="shared" si="32"/>
        <v>Medium</v>
      </c>
      <c r="P660" t="str">
        <f>IF(_xlfn.XLOOKUP(C660,customers!$A$1:$A$1001,customers!$I$1:$I$1001,0)=0,"",_xlfn.XLOOKUP(C660,customers!$A$1:$A$1001,customers!$I$1:$I$1001,0))</f>
        <v>Yes</v>
      </c>
    </row>
    <row r="661" spans="1:16" x14ac:dyDescent="0.2">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IF(_xlfn.XLOOKUP(C661,customers!$A$1:$A$1001,customers!$G$1:$G$1001,0)=0,"",_xlfn.XLOOKUP(C661,customers!$A$1:$A$1001,customers!$G$1:$G$1001,0))</f>
        <v>Ireland</v>
      </c>
      <c r="I661" t="str">
        <f>IF(_xlfn.XLOOKUP(D661,products!$A$1:$A$1001,products!$B$1:$B$1001,0)=0,"",_xlfn.XLOOKUP(D661,products!$A$1:$A$1001,products!$B$1:$B$1001,0))</f>
        <v>Ara</v>
      </c>
      <c r="J661" t="str">
        <f>IF(_xlfn.XLOOKUP(D661,products!$A$1:$A$1001,products!$C$1:$C$1001,0)=0,"",_xlfn.XLOOKUP(D661,products!$A$1:$A$1001,products!$C$1:$C$1001,0))</f>
        <v>D</v>
      </c>
      <c r="K661" s="1">
        <f>IF(_xlfn.XLOOKUP(D661,products!$A$1:$A$1001,products!$D$1:$D$1001,0)=0,"",_xlfn.XLOOKUP(D661,products!$A$1:$A$1001,products!$D$1:$D$1001,0))</f>
        <v>2.5</v>
      </c>
      <c r="L661">
        <f>IF(_xlfn.XLOOKUP(D661,products!$A$1:$A$1001,products!$E$1:$E$1001,0)=0,"",_xlfn.XLOOKUP(D661,products!$A$1:$A$1001,products!$E$1:$E$1001,0))</f>
        <v>22.884999999999998</v>
      </c>
      <c r="M661">
        <f t="shared" si="30"/>
        <v>45.769999999999996</v>
      </c>
      <c r="N661" t="str">
        <f t="shared" si="31"/>
        <v>Arabica</v>
      </c>
      <c r="O661" t="str">
        <f t="shared" si="32"/>
        <v>Dark</v>
      </c>
      <c r="P661" t="str">
        <f>IF(_xlfn.XLOOKUP(C661,customers!$A$1:$A$1001,customers!$I$1:$I$1001,0)=0,"",_xlfn.XLOOKUP(C661,customers!$A$1:$A$1001,customers!$I$1:$I$1001,0))</f>
        <v>Yes</v>
      </c>
    </row>
    <row r="662" spans="1:16" x14ac:dyDescent="0.2">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IF(_xlfn.XLOOKUP(C662,customers!$A$1:$A$1001,customers!$G$1:$G$1001,0)=0,"",_xlfn.XLOOKUP(C662,customers!$A$1:$A$1001,customers!$G$1:$G$1001,0))</f>
        <v>United States</v>
      </c>
      <c r="I662" t="str">
        <f>IF(_xlfn.XLOOKUP(D662,products!$A$1:$A$1001,products!$B$1:$B$1001,0)=0,"",_xlfn.XLOOKUP(D662,products!$A$1:$A$1001,products!$B$1:$B$1001,0))</f>
        <v>Exc</v>
      </c>
      <c r="J662" t="str">
        <f>IF(_xlfn.XLOOKUP(D662,products!$A$1:$A$1001,products!$C$1:$C$1001,0)=0,"",_xlfn.XLOOKUP(D662,products!$A$1:$A$1001,products!$C$1:$C$1001,0))</f>
        <v>L</v>
      </c>
      <c r="K662" s="1">
        <f>IF(_xlfn.XLOOKUP(D662,products!$A$1:$A$1001,products!$D$1:$D$1001,0)=0,"",_xlfn.XLOOKUP(D662,products!$A$1:$A$1001,products!$D$1:$D$1001,0))</f>
        <v>0.5</v>
      </c>
      <c r="L662">
        <f>IF(_xlfn.XLOOKUP(D662,products!$A$1:$A$1001,products!$E$1:$E$1001,0)=0,"",_xlfn.XLOOKUP(D662,products!$A$1:$A$1001,products!$E$1:$E$1001,0))</f>
        <v>8.91</v>
      </c>
      <c r="M662">
        <f t="shared" si="30"/>
        <v>53.46</v>
      </c>
      <c r="N662" t="str">
        <f t="shared" si="31"/>
        <v>Excelsa</v>
      </c>
      <c r="O662" t="str">
        <f t="shared" si="32"/>
        <v>Light</v>
      </c>
      <c r="P662" t="str">
        <f>IF(_xlfn.XLOOKUP(C662,customers!$A$1:$A$1001,customers!$I$1:$I$1001,0)=0,"",_xlfn.XLOOKUP(C662,customers!$A$1:$A$1001,customers!$I$1:$I$1001,0))</f>
        <v>No</v>
      </c>
    </row>
    <row r="663" spans="1:16" x14ac:dyDescent="0.2">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IF(_xlfn.XLOOKUP(C663,customers!$A$1:$A$1001,customers!$G$1:$G$1001,0)=0,"",_xlfn.XLOOKUP(C663,customers!$A$1:$A$1001,customers!$G$1:$G$1001,0))</f>
        <v>United States</v>
      </c>
      <c r="I663" t="str">
        <f>IF(_xlfn.XLOOKUP(D663,products!$A$1:$A$1001,products!$B$1:$B$1001,0)=0,"",_xlfn.XLOOKUP(D663,products!$A$1:$A$1001,products!$B$1:$B$1001,0))</f>
        <v>Ara</v>
      </c>
      <c r="J663" t="str">
        <f>IF(_xlfn.XLOOKUP(D663,products!$A$1:$A$1001,products!$C$1:$C$1001,0)=0,"",_xlfn.XLOOKUP(D663,products!$A$1:$A$1001,products!$C$1:$C$1001,0))</f>
        <v>M</v>
      </c>
      <c r="K663" s="1">
        <f>IF(_xlfn.XLOOKUP(D663,products!$A$1:$A$1001,products!$D$1:$D$1001,0)=0,"",_xlfn.XLOOKUP(D663,products!$A$1:$A$1001,products!$D$1:$D$1001,0))</f>
        <v>0.2</v>
      </c>
      <c r="L663">
        <f>IF(_xlfn.XLOOKUP(D663,products!$A$1:$A$1001,products!$E$1:$E$1001,0)=0,"",_xlfn.XLOOKUP(D663,products!$A$1:$A$1001,products!$E$1:$E$1001,0))</f>
        <v>3.375</v>
      </c>
      <c r="M663">
        <f t="shared" si="30"/>
        <v>20.25</v>
      </c>
      <c r="N663" t="str">
        <f t="shared" si="31"/>
        <v>Arabica</v>
      </c>
      <c r="O663" t="str">
        <f t="shared" si="32"/>
        <v>Medium</v>
      </c>
      <c r="P663" t="str">
        <f>IF(_xlfn.XLOOKUP(C663,customers!$A$1:$A$1001,customers!$I$1:$I$1001,0)=0,"",_xlfn.XLOOKUP(C663,customers!$A$1:$A$1001,customers!$I$1:$I$1001,0))</f>
        <v>Yes</v>
      </c>
    </row>
    <row r="664" spans="1:16" x14ac:dyDescent="0.2">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IF(_xlfn.XLOOKUP(C664,customers!$A$1:$A$1001,customers!$G$1:$G$1001,0)=0,"",_xlfn.XLOOKUP(C664,customers!$A$1:$A$1001,customers!$G$1:$G$1001,0))</f>
        <v>United States</v>
      </c>
      <c r="I664" t="str">
        <f>IF(_xlfn.XLOOKUP(D664,products!$A$1:$A$1001,products!$B$1:$B$1001,0)=0,"",_xlfn.XLOOKUP(D664,products!$A$1:$A$1001,products!$B$1:$B$1001,0))</f>
        <v>Lib</v>
      </c>
      <c r="J664" t="str">
        <f>IF(_xlfn.XLOOKUP(D664,products!$A$1:$A$1001,products!$C$1:$C$1001,0)=0,"",_xlfn.XLOOKUP(D664,products!$A$1:$A$1001,products!$C$1:$C$1001,0))</f>
        <v>D</v>
      </c>
      <c r="K664" s="1">
        <f>IF(_xlfn.XLOOKUP(D664,products!$A$1:$A$1001,products!$D$1:$D$1001,0)=0,"",_xlfn.XLOOKUP(D664,products!$A$1:$A$1001,products!$D$1:$D$1001,0))</f>
        <v>2.5</v>
      </c>
      <c r="L664">
        <f>IF(_xlfn.XLOOKUP(D664,products!$A$1:$A$1001,products!$E$1:$E$1001,0)=0,"",_xlfn.XLOOKUP(D664,products!$A$1:$A$1001,products!$E$1:$E$1001,0))</f>
        <v>29.784999999999997</v>
      </c>
      <c r="M664">
        <f t="shared" si="30"/>
        <v>148.92499999999998</v>
      </c>
      <c r="N664" t="str">
        <f t="shared" si="31"/>
        <v>Liberica</v>
      </c>
      <c r="O664" t="str">
        <f t="shared" si="32"/>
        <v>Dark</v>
      </c>
      <c r="P664" t="str">
        <f>IF(_xlfn.XLOOKUP(C664,customers!$A$1:$A$1001,customers!$I$1:$I$1001,0)=0,"",_xlfn.XLOOKUP(C664,customers!$A$1:$A$1001,customers!$I$1:$I$1001,0))</f>
        <v>No</v>
      </c>
    </row>
    <row r="665" spans="1:16" x14ac:dyDescent="0.2">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IF(_xlfn.XLOOKUP(C665,customers!$A$1:$A$1001,customers!$G$1:$G$1001,0)=0,"",_xlfn.XLOOKUP(C665,customers!$A$1:$A$1001,customers!$G$1:$G$1001,0))</f>
        <v>United States</v>
      </c>
      <c r="I665" t="str">
        <f>IF(_xlfn.XLOOKUP(D665,products!$A$1:$A$1001,products!$B$1:$B$1001,0)=0,"",_xlfn.XLOOKUP(D665,products!$A$1:$A$1001,products!$B$1:$B$1001,0))</f>
        <v>Ara</v>
      </c>
      <c r="J665" t="str">
        <f>IF(_xlfn.XLOOKUP(D665,products!$A$1:$A$1001,products!$C$1:$C$1001,0)=0,"",_xlfn.XLOOKUP(D665,products!$A$1:$A$1001,products!$C$1:$C$1001,0))</f>
        <v>M</v>
      </c>
      <c r="K665" s="1">
        <f>IF(_xlfn.XLOOKUP(D665,products!$A$1:$A$1001,products!$D$1:$D$1001,0)=0,"",_xlfn.XLOOKUP(D665,products!$A$1:$A$1001,products!$D$1:$D$1001,0))</f>
        <v>1</v>
      </c>
      <c r="L665">
        <f>IF(_xlfn.XLOOKUP(D665,products!$A$1:$A$1001,products!$E$1:$E$1001,0)=0,"",_xlfn.XLOOKUP(D665,products!$A$1:$A$1001,products!$E$1:$E$1001,0))</f>
        <v>11.25</v>
      </c>
      <c r="M665">
        <f t="shared" si="30"/>
        <v>67.5</v>
      </c>
      <c r="N665" t="str">
        <f t="shared" si="31"/>
        <v>Arabica</v>
      </c>
      <c r="O665" t="str">
        <f t="shared" si="32"/>
        <v>Medium</v>
      </c>
      <c r="P665" t="str">
        <f>IF(_xlfn.XLOOKUP(C665,customers!$A$1:$A$1001,customers!$I$1:$I$1001,0)=0,"",_xlfn.XLOOKUP(C665,customers!$A$1:$A$1001,customers!$I$1:$I$1001,0))</f>
        <v>No</v>
      </c>
    </row>
    <row r="666" spans="1:16" x14ac:dyDescent="0.2">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IF(_xlfn.XLOOKUP(C666,customers!$A$1:$A$1001,customers!$G$1:$G$1001,0)=0,"",_xlfn.XLOOKUP(C666,customers!$A$1:$A$1001,customers!$G$1:$G$1001,0))</f>
        <v>United States</v>
      </c>
      <c r="I666" t="str">
        <f>IF(_xlfn.XLOOKUP(D666,products!$A$1:$A$1001,products!$B$1:$B$1001,0)=0,"",_xlfn.XLOOKUP(D666,products!$A$1:$A$1001,products!$B$1:$B$1001,0))</f>
        <v>Exc</v>
      </c>
      <c r="J666" t="str">
        <f>IF(_xlfn.XLOOKUP(D666,products!$A$1:$A$1001,products!$C$1:$C$1001,0)=0,"",_xlfn.XLOOKUP(D666,products!$A$1:$A$1001,products!$C$1:$C$1001,0))</f>
        <v>D</v>
      </c>
      <c r="K666" s="1">
        <f>IF(_xlfn.XLOOKUP(D666,products!$A$1:$A$1001,products!$D$1:$D$1001,0)=0,"",_xlfn.XLOOKUP(D666,products!$A$1:$A$1001,products!$D$1:$D$1001,0))</f>
        <v>1</v>
      </c>
      <c r="L666">
        <f>IF(_xlfn.XLOOKUP(D666,products!$A$1:$A$1001,products!$E$1:$E$1001,0)=0,"",_xlfn.XLOOKUP(D666,products!$A$1:$A$1001,products!$E$1:$E$1001,0))</f>
        <v>12.15</v>
      </c>
      <c r="M666">
        <f t="shared" si="30"/>
        <v>72.900000000000006</v>
      </c>
      <c r="N666" t="str">
        <f t="shared" si="31"/>
        <v>Excelsa</v>
      </c>
      <c r="O666" t="str">
        <f t="shared" si="32"/>
        <v>Dark</v>
      </c>
      <c r="P666" t="str">
        <f>IF(_xlfn.XLOOKUP(C666,customers!$A$1:$A$1001,customers!$I$1:$I$1001,0)=0,"",_xlfn.XLOOKUP(C666,customers!$A$1:$A$1001,customers!$I$1:$I$1001,0))</f>
        <v>No</v>
      </c>
    </row>
    <row r="667" spans="1:16" x14ac:dyDescent="0.2">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IF(_xlfn.XLOOKUP(C667,customers!$A$1:$A$1001,customers!$G$1:$G$1001,0)=0,"",_xlfn.XLOOKUP(C667,customers!$A$1:$A$1001,customers!$G$1:$G$1001,0))</f>
        <v>United States</v>
      </c>
      <c r="I667" t="str">
        <f>IF(_xlfn.XLOOKUP(D667,products!$A$1:$A$1001,products!$B$1:$B$1001,0)=0,"",_xlfn.XLOOKUP(D667,products!$A$1:$A$1001,products!$B$1:$B$1001,0))</f>
        <v>Lib</v>
      </c>
      <c r="J667" t="str">
        <f>IF(_xlfn.XLOOKUP(D667,products!$A$1:$A$1001,products!$C$1:$C$1001,0)=0,"",_xlfn.XLOOKUP(D667,products!$A$1:$A$1001,products!$C$1:$C$1001,0))</f>
        <v>D</v>
      </c>
      <c r="K667" s="1">
        <f>IF(_xlfn.XLOOKUP(D667,products!$A$1:$A$1001,products!$D$1:$D$1001,0)=0,"",_xlfn.XLOOKUP(D667,products!$A$1:$A$1001,products!$D$1:$D$1001,0))</f>
        <v>0.2</v>
      </c>
      <c r="L667">
        <f>IF(_xlfn.XLOOKUP(D667,products!$A$1:$A$1001,products!$E$1:$E$1001,0)=0,"",_xlfn.XLOOKUP(D667,products!$A$1:$A$1001,products!$E$1:$E$1001,0))</f>
        <v>3.8849999999999998</v>
      </c>
      <c r="M667">
        <f t="shared" si="30"/>
        <v>7.77</v>
      </c>
      <c r="N667" t="str">
        <f t="shared" si="31"/>
        <v>Liberica</v>
      </c>
      <c r="O667" t="str">
        <f t="shared" si="32"/>
        <v>Dark</v>
      </c>
      <c r="P667" t="str">
        <f>IF(_xlfn.XLOOKUP(C667,customers!$A$1:$A$1001,customers!$I$1:$I$1001,0)=0,"",_xlfn.XLOOKUP(C667,customers!$A$1:$A$1001,customers!$I$1:$I$1001,0))</f>
        <v>No</v>
      </c>
    </row>
    <row r="668" spans="1:16" x14ac:dyDescent="0.2">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IF(_xlfn.XLOOKUP(C668,customers!$A$1:$A$1001,customers!$G$1:$G$1001,0)=0,"",_xlfn.XLOOKUP(C668,customers!$A$1:$A$1001,customers!$G$1:$G$1001,0))</f>
        <v>United States</v>
      </c>
      <c r="I668" t="str">
        <f>IF(_xlfn.XLOOKUP(D668,products!$A$1:$A$1001,products!$B$1:$B$1001,0)=0,"",_xlfn.XLOOKUP(D668,products!$A$1:$A$1001,products!$B$1:$B$1001,0))</f>
        <v>Ara</v>
      </c>
      <c r="J668" t="str">
        <f>IF(_xlfn.XLOOKUP(D668,products!$A$1:$A$1001,products!$C$1:$C$1001,0)=0,"",_xlfn.XLOOKUP(D668,products!$A$1:$A$1001,products!$C$1:$C$1001,0))</f>
        <v>D</v>
      </c>
      <c r="K668" s="1">
        <f>IF(_xlfn.XLOOKUP(D668,products!$A$1:$A$1001,products!$D$1:$D$1001,0)=0,"",_xlfn.XLOOKUP(D668,products!$A$1:$A$1001,products!$D$1:$D$1001,0))</f>
        <v>2.5</v>
      </c>
      <c r="L668">
        <f>IF(_xlfn.XLOOKUP(D668,products!$A$1:$A$1001,products!$E$1:$E$1001,0)=0,"",_xlfn.XLOOKUP(D668,products!$A$1:$A$1001,products!$E$1:$E$1001,0))</f>
        <v>22.884999999999998</v>
      </c>
      <c r="M668">
        <f t="shared" si="30"/>
        <v>91.539999999999992</v>
      </c>
      <c r="N668" t="str">
        <f t="shared" si="31"/>
        <v>Arabica</v>
      </c>
      <c r="O668" t="str">
        <f t="shared" si="32"/>
        <v>Dark</v>
      </c>
      <c r="P668" t="str">
        <f>IF(_xlfn.XLOOKUP(C668,customers!$A$1:$A$1001,customers!$I$1:$I$1001,0)=0,"",_xlfn.XLOOKUP(C668,customers!$A$1:$A$1001,customers!$I$1:$I$1001,0))</f>
        <v>No</v>
      </c>
    </row>
    <row r="669" spans="1:16" x14ac:dyDescent="0.2">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IF(_xlfn.XLOOKUP(C669,customers!$A$1:$A$1001,customers!$G$1:$G$1001,0)=0,"",_xlfn.XLOOKUP(C669,customers!$A$1:$A$1001,customers!$G$1:$G$1001,0))</f>
        <v>Ireland</v>
      </c>
      <c r="I669" t="str">
        <f>IF(_xlfn.XLOOKUP(D669,products!$A$1:$A$1001,products!$B$1:$B$1001,0)=0,"",_xlfn.XLOOKUP(D669,products!$A$1:$A$1001,products!$B$1:$B$1001,0))</f>
        <v>Ara</v>
      </c>
      <c r="J669" t="str">
        <f>IF(_xlfn.XLOOKUP(D669,products!$A$1:$A$1001,products!$C$1:$C$1001,0)=0,"",_xlfn.XLOOKUP(D669,products!$A$1:$A$1001,products!$C$1:$C$1001,0))</f>
        <v>D</v>
      </c>
      <c r="K669" s="1">
        <f>IF(_xlfn.XLOOKUP(D669,products!$A$1:$A$1001,products!$D$1:$D$1001,0)=0,"",_xlfn.XLOOKUP(D669,products!$A$1:$A$1001,products!$D$1:$D$1001,0))</f>
        <v>1</v>
      </c>
      <c r="L669">
        <f>IF(_xlfn.XLOOKUP(D669,products!$A$1:$A$1001,products!$E$1:$E$1001,0)=0,"",_xlfn.XLOOKUP(D669,products!$A$1:$A$1001,products!$E$1:$E$1001,0))</f>
        <v>9.9499999999999993</v>
      </c>
      <c r="M669">
        <f t="shared" si="30"/>
        <v>59.699999999999996</v>
      </c>
      <c r="N669" t="str">
        <f t="shared" si="31"/>
        <v>Arabica</v>
      </c>
      <c r="O669" t="str">
        <f t="shared" si="32"/>
        <v>Dark</v>
      </c>
      <c r="P669" t="str">
        <f>IF(_xlfn.XLOOKUP(C669,customers!$A$1:$A$1001,customers!$I$1:$I$1001,0)=0,"",_xlfn.XLOOKUP(C669,customers!$A$1:$A$1001,customers!$I$1:$I$1001,0))</f>
        <v>No</v>
      </c>
    </row>
    <row r="670" spans="1:16" x14ac:dyDescent="0.2">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IF(_xlfn.XLOOKUP(C670,customers!$A$1:$A$1001,customers!$G$1:$G$1001,0)=0,"",_xlfn.XLOOKUP(C670,customers!$A$1:$A$1001,customers!$G$1:$G$1001,0))</f>
        <v>United States</v>
      </c>
      <c r="I670" t="str">
        <f>IF(_xlfn.XLOOKUP(D670,products!$A$1:$A$1001,products!$B$1:$B$1001,0)=0,"",_xlfn.XLOOKUP(D670,products!$A$1:$A$1001,products!$B$1:$B$1001,0))</f>
        <v>Rob</v>
      </c>
      <c r="J670" t="str">
        <f>IF(_xlfn.XLOOKUP(D670,products!$A$1:$A$1001,products!$C$1:$C$1001,0)=0,"",_xlfn.XLOOKUP(D670,products!$A$1:$A$1001,products!$C$1:$C$1001,0))</f>
        <v>L</v>
      </c>
      <c r="K670" s="1">
        <f>IF(_xlfn.XLOOKUP(D670,products!$A$1:$A$1001,products!$D$1:$D$1001,0)=0,"",_xlfn.XLOOKUP(D670,products!$A$1:$A$1001,products!$D$1:$D$1001,0))</f>
        <v>2.5</v>
      </c>
      <c r="L670">
        <f>IF(_xlfn.XLOOKUP(D670,products!$A$1:$A$1001,products!$E$1:$E$1001,0)=0,"",_xlfn.XLOOKUP(D670,products!$A$1:$A$1001,products!$E$1:$E$1001,0))</f>
        <v>27.484999999999996</v>
      </c>
      <c r="M670">
        <f t="shared" si="30"/>
        <v>137.42499999999998</v>
      </c>
      <c r="N670" t="str">
        <f t="shared" si="31"/>
        <v>Robusta</v>
      </c>
      <c r="O670" t="str">
        <f t="shared" si="32"/>
        <v>Light</v>
      </c>
      <c r="P670" t="str">
        <f>IF(_xlfn.XLOOKUP(C670,customers!$A$1:$A$1001,customers!$I$1:$I$1001,0)=0,"",_xlfn.XLOOKUP(C670,customers!$A$1:$A$1001,customers!$I$1:$I$1001,0))</f>
        <v>Yes</v>
      </c>
    </row>
    <row r="671" spans="1:16" x14ac:dyDescent="0.2">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IF(_xlfn.XLOOKUP(C671,customers!$A$1:$A$1001,customers!$G$1:$G$1001,0)=0,"",_xlfn.XLOOKUP(C671,customers!$A$1:$A$1001,customers!$G$1:$G$1001,0))</f>
        <v>United States</v>
      </c>
      <c r="I671" t="str">
        <f>IF(_xlfn.XLOOKUP(D671,products!$A$1:$A$1001,products!$B$1:$B$1001,0)=0,"",_xlfn.XLOOKUP(D671,products!$A$1:$A$1001,products!$B$1:$B$1001,0))</f>
        <v>Lib</v>
      </c>
      <c r="J671" t="str">
        <f>IF(_xlfn.XLOOKUP(D671,products!$A$1:$A$1001,products!$C$1:$C$1001,0)=0,"",_xlfn.XLOOKUP(D671,products!$A$1:$A$1001,products!$C$1:$C$1001,0))</f>
        <v>M</v>
      </c>
      <c r="K671" s="1">
        <f>IF(_xlfn.XLOOKUP(D671,products!$A$1:$A$1001,products!$D$1:$D$1001,0)=0,"",_xlfn.XLOOKUP(D671,products!$A$1:$A$1001,products!$D$1:$D$1001,0))</f>
        <v>2.5</v>
      </c>
      <c r="L671">
        <f>IF(_xlfn.XLOOKUP(D671,products!$A$1:$A$1001,products!$E$1:$E$1001,0)=0,"",_xlfn.XLOOKUP(D671,products!$A$1:$A$1001,products!$E$1:$E$1001,0))</f>
        <v>33.464999999999996</v>
      </c>
      <c r="M671">
        <f t="shared" si="30"/>
        <v>66.929999999999993</v>
      </c>
      <c r="N671" t="str">
        <f t="shared" si="31"/>
        <v>Liberica</v>
      </c>
      <c r="O671" t="str">
        <f t="shared" si="32"/>
        <v>Medium</v>
      </c>
      <c r="P671" t="str">
        <f>IF(_xlfn.XLOOKUP(C671,customers!$A$1:$A$1001,customers!$I$1:$I$1001,0)=0,"",_xlfn.XLOOKUP(C671,customers!$A$1:$A$1001,customers!$I$1:$I$1001,0))</f>
        <v>No</v>
      </c>
    </row>
    <row r="672" spans="1:16" x14ac:dyDescent="0.2">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IF(_xlfn.XLOOKUP(C672,customers!$A$1:$A$1001,customers!$G$1:$G$1001,0)=0,"",_xlfn.XLOOKUP(C672,customers!$A$1:$A$1001,customers!$G$1:$G$1001,0))</f>
        <v>United States</v>
      </c>
      <c r="I672" t="str">
        <f>IF(_xlfn.XLOOKUP(D672,products!$A$1:$A$1001,products!$B$1:$B$1001,0)=0,"",_xlfn.XLOOKUP(D672,products!$A$1:$A$1001,products!$B$1:$B$1001,0))</f>
        <v>Lib</v>
      </c>
      <c r="J672" t="str">
        <f>IF(_xlfn.XLOOKUP(D672,products!$A$1:$A$1001,products!$C$1:$C$1001,0)=0,"",_xlfn.XLOOKUP(D672,products!$A$1:$A$1001,products!$C$1:$C$1001,0))</f>
        <v>M</v>
      </c>
      <c r="K672" s="1">
        <f>IF(_xlfn.XLOOKUP(D672,products!$A$1:$A$1001,products!$D$1:$D$1001,0)=0,"",_xlfn.XLOOKUP(D672,products!$A$1:$A$1001,products!$D$1:$D$1001,0))</f>
        <v>0.2</v>
      </c>
      <c r="L672">
        <f>IF(_xlfn.XLOOKUP(D672,products!$A$1:$A$1001,products!$E$1:$E$1001,0)=0,"",_xlfn.XLOOKUP(D672,products!$A$1:$A$1001,products!$E$1:$E$1001,0))</f>
        <v>4.3650000000000002</v>
      </c>
      <c r="M672">
        <f t="shared" si="30"/>
        <v>13.095000000000001</v>
      </c>
      <c r="N672" t="str">
        <f t="shared" si="31"/>
        <v>Liberica</v>
      </c>
      <c r="O672" t="str">
        <f t="shared" si="32"/>
        <v>Medium</v>
      </c>
      <c r="P672" t="str">
        <f>IF(_xlfn.XLOOKUP(C672,customers!$A$1:$A$1001,customers!$I$1:$I$1001,0)=0,"",_xlfn.XLOOKUP(C672,customers!$A$1:$A$1001,customers!$I$1:$I$1001,0))</f>
        <v>Yes</v>
      </c>
    </row>
    <row r="673" spans="1:16" x14ac:dyDescent="0.2">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IF(_xlfn.XLOOKUP(C673,customers!$A$1:$A$1001,customers!$G$1:$G$1001,0)=0,"",_xlfn.XLOOKUP(C673,customers!$A$1:$A$1001,customers!$G$1:$G$1001,0))</f>
        <v>United States</v>
      </c>
      <c r="I673" t="str">
        <f>IF(_xlfn.XLOOKUP(D673,products!$A$1:$A$1001,products!$B$1:$B$1001,0)=0,"",_xlfn.XLOOKUP(D673,products!$A$1:$A$1001,products!$B$1:$B$1001,0))</f>
        <v>Rob</v>
      </c>
      <c r="J673" t="str">
        <f>IF(_xlfn.XLOOKUP(D673,products!$A$1:$A$1001,products!$C$1:$C$1001,0)=0,"",_xlfn.XLOOKUP(D673,products!$A$1:$A$1001,products!$C$1:$C$1001,0))</f>
        <v>L</v>
      </c>
      <c r="K673" s="1">
        <f>IF(_xlfn.XLOOKUP(D673,products!$A$1:$A$1001,products!$D$1:$D$1001,0)=0,"",_xlfn.XLOOKUP(D673,products!$A$1:$A$1001,products!$D$1:$D$1001,0))</f>
        <v>1</v>
      </c>
      <c r="L673">
        <f>IF(_xlfn.XLOOKUP(D673,products!$A$1:$A$1001,products!$E$1:$E$1001,0)=0,"",_xlfn.XLOOKUP(D673,products!$A$1:$A$1001,products!$E$1:$E$1001,0))</f>
        <v>11.95</v>
      </c>
      <c r="M673">
        <f t="shared" si="30"/>
        <v>59.75</v>
      </c>
      <c r="N673" t="str">
        <f t="shared" si="31"/>
        <v>Robusta</v>
      </c>
      <c r="O673" t="str">
        <f t="shared" si="32"/>
        <v>Light</v>
      </c>
      <c r="P673" t="str">
        <f>IF(_xlfn.XLOOKUP(C673,customers!$A$1:$A$1001,customers!$I$1:$I$1001,0)=0,"",_xlfn.XLOOKUP(C673,customers!$A$1:$A$1001,customers!$I$1:$I$1001,0))</f>
        <v>No</v>
      </c>
    </row>
    <row r="674" spans="1:16" x14ac:dyDescent="0.2">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IF(_xlfn.XLOOKUP(C674,customers!$A$1:$A$1001,customers!$G$1:$G$1001,0)=0,"",_xlfn.XLOOKUP(C674,customers!$A$1:$A$1001,customers!$G$1:$G$1001,0))</f>
        <v>United States</v>
      </c>
      <c r="I674" t="str">
        <f>IF(_xlfn.XLOOKUP(D674,products!$A$1:$A$1001,products!$B$1:$B$1001,0)=0,"",_xlfn.XLOOKUP(D674,products!$A$1:$A$1001,products!$B$1:$B$1001,0))</f>
        <v>Lib</v>
      </c>
      <c r="J674" t="str">
        <f>IF(_xlfn.XLOOKUP(D674,products!$A$1:$A$1001,products!$C$1:$C$1001,0)=0,"",_xlfn.XLOOKUP(D674,products!$A$1:$A$1001,products!$C$1:$C$1001,0))</f>
        <v>M</v>
      </c>
      <c r="K674" s="1">
        <f>IF(_xlfn.XLOOKUP(D674,products!$A$1:$A$1001,products!$D$1:$D$1001,0)=0,"",_xlfn.XLOOKUP(D674,products!$A$1:$A$1001,products!$D$1:$D$1001,0))</f>
        <v>0.5</v>
      </c>
      <c r="L674">
        <f>IF(_xlfn.XLOOKUP(D674,products!$A$1:$A$1001,products!$E$1:$E$1001,0)=0,"",_xlfn.XLOOKUP(D674,products!$A$1:$A$1001,products!$E$1:$E$1001,0))</f>
        <v>8.73</v>
      </c>
      <c r="M674">
        <f t="shared" si="30"/>
        <v>43.650000000000006</v>
      </c>
      <c r="N674" t="str">
        <f t="shared" si="31"/>
        <v>Liberica</v>
      </c>
      <c r="O674" t="str">
        <f t="shared" si="32"/>
        <v>Medium</v>
      </c>
      <c r="P674" t="str">
        <f>IF(_xlfn.XLOOKUP(C674,customers!$A$1:$A$1001,customers!$I$1:$I$1001,0)=0,"",_xlfn.XLOOKUP(C674,customers!$A$1:$A$1001,customers!$I$1:$I$1001,0))</f>
        <v>Yes</v>
      </c>
    </row>
    <row r="675" spans="1:16" x14ac:dyDescent="0.2">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IF(_xlfn.XLOOKUP(C675,customers!$A$1:$A$1001,customers!$G$1:$G$1001,0)=0,"",_xlfn.XLOOKUP(C675,customers!$A$1:$A$1001,customers!$G$1:$G$1001,0))</f>
        <v>United States</v>
      </c>
      <c r="I675" t="str">
        <f>IF(_xlfn.XLOOKUP(D675,products!$A$1:$A$1001,products!$B$1:$B$1001,0)=0,"",_xlfn.XLOOKUP(D675,products!$A$1:$A$1001,products!$B$1:$B$1001,0))</f>
        <v>Exc</v>
      </c>
      <c r="J675" t="str">
        <f>IF(_xlfn.XLOOKUP(D675,products!$A$1:$A$1001,products!$C$1:$C$1001,0)=0,"",_xlfn.XLOOKUP(D675,products!$A$1:$A$1001,products!$C$1:$C$1001,0))</f>
        <v>M</v>
      </c>
      <c r="K675" s="1">
        <f>IF(_xlfn.XLOOKUP(D675,products!$A$1:$A$1001,products!$D$1:$D$1001,0)=0,"",_xlfn.XLOOKUP(D675,products!$A$1:$A$1001,products!$D$1:$D$1001,0))</f>
        <v>1</v>
      </c>
      <c r="L675">
        <f>IF(_xlfn.XLOOKUP(D675,products!$A$1:$A$1001,products!$E$1:$E$1001,0)=0,"",_xlfn.XLOOKUP(D675,products!$A$1:$A$1001,products!$E$1:$E$1001,0))</f>
        <v>13.75</v>
      </c>
      <c r="M675">
        <f t="shared" si="30"/>
        <v>82.5</v>
      </c>
      <c r="N675" t="str">
        <f t="shared" si="31"/>
        <v>Excelsa</v>
      </c>
      <c r="O675" t="str">
        <f t="shared" si="32"/>
        <v>Medium</v>
      </c>
      <c r="P675" t="str">
        <f>IF(_xlfn.XLOOKUP(C675,customers!$A$1:$A$1001,customers!$I$1:$I$1001,0)=0,"",_xlfn.XLOOKUP(C675,customers!$A$1:$A$1001,customers!$I$1:$I$1001,0))</f>
        <v>Yes</v>
      </c>
    </row>
    <row r="676" spans="1:16" x14ac:dyDescent="0.2">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IF(_xlfn.XLOOKUP(C676,customers!$A$1:$A$1001,customers!$G$1:$G$1001,0)=0,"",_xlfn.XLOOKUP(C676,customers!$A$1:$A$1001,customers!$G$1:$G$1001,0))</f>
        <v>United States</v>
      </c>
      <c r="I676" t="str">
        <f>IF(_xlfn.XLOOKUP(D676,products!$A$1:$A$1001,products!$B$1:$B$1001,0)=0,"",_xlfn.XLOOKUP(D676,products!$A$1:$A$1001,products!$B$1:$B$1001,0))</f>
        <v>Ara</v>
      </c>
      <c r="J676" t="str">
        <f>IF(_xlfn.XLOOKUP(D676,products!$A$1:$A$1001,products!$C$1:$C$1001,0)=0,"",_xlfn.XLOOKUP(D676,products!$A$1:$A$1001,products!$C$1:$C$1001,0))</f>
        <v>L</v>
      </c>
      <c r="K676" s="1">
        <f>IF(_xlfn.XLOOKUP(D676,products!$A$1:$A$1001,products!$D$1:$D$1001,0)=0,"",_xlfn.XLOOKUP(D676,products!$A$1:$A$1001,products!$D$1:$D$1001,0))</f>
        <v>2.5</v>
      </c>
      <c r="L676">
        <f>IF(_xlfn.XLOOKUP(D676,products!$A$1:$A$1001,products!$E$1:$E$1001,0)=0,"",_xlfn.XLOOKUP(D676,products!$A$1:$A$1001,products!$E$1:$E$1001,0))</f>
        <v>29.784999999999997</v>
      </c>
      <c r="M676">
        <f t="shared" si="30"/>
        <v>178.70999999999998</v>
      </c>
      <c r="N676" t="str">
        <f t="shared" si="31"/>
        <v>Arabica</v>
      </c>
      <c r="O676" t="str">
        <f t="shared" si="32"/>
        <v>Light</v>
      </c>
      <c r="P676" t="str">
        <f>IF(_xlfn.XLOOKUP(C676,customers!$A$1:$A$1001,customers!$I$1:$I$1001,0)=0,"",_xlfn.XLOOKUP(C676,customers!$A$1:$A$1001,customers!$I$1:$I$1001,0))</f>
        <v>Yes</v>
      </c>
    </row>
    <row r="677" spans="1:16" x14ac:dyDescent="0.2">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IF(_xlfn.XLOOKUP(C677,customers!$A$1:$A$1001,customers!$G$1:$G$1001,0)=0,"",_xlfn.XLOOKUP(C677,customers!$A$1:$A$1001,customers!$G$1:$G$1001,0))</f>
        <v>United States</v>
      </c>
      <c r="I677" t="str">
        <f>IF(_xlfn.XLOOKUP(D677,products!$A$1:$A$1001,products!$B$1:$B$1001,0)=0,"",_xlfn.XLOOKUP(D677,products!$A$1:$A$1001,products!$B$1:$B$1001,0))</f>
        <v>Lib</v>
      </c>
      <c r="J677" t="str">
        <f>IF(_xlfn.XLOOKUP(D677,products!$A$1:$A$1001,products!$C$1:$C$1001,0)=0,"",_xlfn.XLOOKUP(D677,products!$A$1:$A$1001,products!$C$1:$C$1001,0))</f>
        <v>D</v>
      </c>
      <c r="K677" s="1">
        <f>IF(_xlfn.XLOOKUP(D677,products!$A$1:$A$1001,products!$D$1:$D$1001,0)=0,"",_xlfn.XLOOKUP(D677,products!$A$1:$A$1001,products!$D$1:$D$1001,0))</f>
        <v>2.5</v>
      </c>
      <c r="L677">
        <f>IF(_xlfn.XLOOKUP(D677,products!$A$1:$A$1001,products!$E$1:$E$1001,0)=0,"",_xlfn.XLOOKUP(D677,products!$A$1:$A$1001,products!$E$1:$E$1001,0))</f>
        <v>29.784999999999997</v>
      </c>
      <c r="M677">
        <f t="shared" si="30"/>
        <v>119.13999999999999</v>
      </c>
      <c r="N677" t="str">
        <f t="shared" si="31"/>
        <v>Liberica</v>
      </c>
      <c r="O677" t="str">
        <f t="shared" si="32"/>
        <v>Dark</v>
      </c>
      <c r="P677" t="str">
        <f>IF(_xlfn.XLOOKUP(C677,customers!$A$1:$A$1001,customers!$I$1:$I$1001,0)=0,"",_xlfn.XLOOKUP(C677,customers!$A$1:$A$1001,customers!$I$1:$I$1001,0))</f>
        <v>Yes</v>
      </c>
    </row>
    <row r="678" spans="1:16" x14ac:dyDescent="0.2">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IF(_xlfn.XLOOKUP(C678,customers!$A$1:$A$1001,customers!$G$1:$G$1001,0)=0,"",_xlfn.XLOOKUP(C678,customers!$A$1:$A$1001,customers!$G$1:$G$1001,0))</f>
        <v>United States</v>
      </c>
      <c r="I678" t="str">
        <f>IF(_xlfn.XLOOKUP(D678,products!$A$1:$A$1001,products!$B$1:$B$1001,0)=0,"",_xlfn.XLOOKUP(D678,products!$A$1:$A$1001,products!$B$1:$B$1001,0))</f>
        <v>Lib</v>
      </c>
      <c r="J678" t="str">
        <f>IF(_xlfn.XLOOKUP(D678,products!$A$1:$A$1001,products!$C$1:$C$1001,0)=0,"",_xlfn.XLOOKUP(D678,products!$A$1:$A$1001,products!$C$1:$C$1001,0))</f>
        <v>L</v>
      </c>
      <c r="K678" s="1">
        <f>IF(_xlfn.XLOOKUP(D678,products!$A$1:$A$1001,products!$D$1:$D$1001,0)=0,"",_xlfn.XLOOKUP(D678,products!$A$1:$A$1001,products!$D$1:$D$1001,0))</f>
        <v>0.5</v>
      </c>
      <c r="L678">
        <f>IF(_xlfn.XLOOKUP(D678,products!$A$1:$A$1001,products!$E$1:$E$1001,0)=0,"",_xlfn.XLOOKUP(D678,products!$A$1:$A$1001,products!$E$1:$E$1001,0))</f>
        <v>9.51</v>
      </c>
      <c r="M678">
        <f t="shared" si="30"/>
        <v>47.55</v>
      </c>
      <c r="N678" t="str">
        <f t="shared" si="31"/>
        <v>Liberica</v>
      </c>
      <c r="O678" t="str">
        <f t="shared" si="32"/>
        <v>Light</v>
      </c>
      <c r="P678" t="str">
        <f>IF(_xlfn.XLOOKUP(C678,customers!$A$1:$A$1001,customers!$I$1:$I$1001,0)=0,"",_xlfn.XLOOKUP(C678,customers!$A$1:$A$1001,customers!$I$1:$I$1001,0))</f>
        <v>No</v>
      </c>
    </row>
    <row r="679" spans="1:16" x14ac:dyDescent="0.2">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IF(_xlfn.XLOOKUP(C679,customers!$A$1:$A$1001,customers!$G$1:$G$1001,0)=0,"",_xlfn.XLOOKUP(C679,customers!$A$1:$A$1001,customers!$G$1:$G$1001,0))</f>
        <v>Ireland</v>
      </c>
      <c r="I679" t="str">
        <f>IF(_xlfn.XLOOKUP(D679,products!$A$1:$A$1001,products!$B$1:$B$1001,0)=0,"",_xlfn.XLOOKUP(D679,products!$A$1:$A$1001,products!$B$1:$B$1001,0))</f>
        <v>Lib</v>
      </c>
      <c r="J679" t="str">
        <f>IF(_xlfn.XLOOKUP(D679,products!$A$1:$A$1001,products!$C$1:$C$1001,0)=0,"",_xlfn.XLOOKUP(D679,products!$A$1:$A$1001,products!$C$1:$C$1001,0))</f>
        <v>M</v>
      </c>
      <c r="K679" s="1">
        <f>IF(_xlfn.XLOOKUP(D679,products!$A$1:$A$1001,products!$D$1:$D$1001,0)=0,"",_xlfn.XLOOKUP(D679,products!$A$1:$A$1001,products!$D$1:$D$1001,0))</f>
        <v>0.5</v>
      </c>
      <c r="L679">
        <f>IF(_xlfn.XLOOKUP(D679,products!$A$1:$A$1001,products!$E$1:$E$1001,0)=0,"",_xlfn.XLOOKUP(D679,products!$A$1:$A$1001,products!$E$1:$E$1001,0))</f>
        <v>8.73</v>
      </c>
      <c r="M679">
        <f t="shared" si="30"/>
        <v>43.650000000000006</v>
      </c>
      <c r="N679" t="str">
        <f t="shared" si="31"/>
        <v>Liberica</v>
      </c>
      <c r="O679" t="str">
        <f t="shared" si="32"/>
        <v>Medium</v>
      </c>
      <c r="P679" t="str">
        <f>IF(_xlfn.XLOOKUP(C679,customers!$A$1:$A$1001,customers!$I$1:$I$1001,0)=0,"",_xlfn.XLOOKUP(C679,customers!$A$1:$A$1001,customers!$I$1:$I$1001,0))</f>
        <v>No</v>
      </c>
    </row>
    <row r="680" spans="1:16" x14ac:dyDescent="0.2">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IF(_xlfn.XLOOKUP(C680,customers!$A$1:$A$1001,customers!$G$1:$G$1001,0)=0,"",_xlfn.XLOOKUP(C680,customers!$A$1:$A$1001,customers!$G$1:$G$1001,0))</f>
        <v>United States</v>
      </c>
      <c r="I680" t="str">
        <f>IF(_xlfn.XLOOKUP(D680,products!$A$1:$A$1001,products!$B$1:$B$1001,0)=0,"",_xlfn.XLOOKUP(D680,products!$A$1:$A$1001,products!$B$1:$B$1001,0))</f>
        <v>Ara</v>
      </c>
      <c r="J680" t="str">
        <f>IF(_xlfn.XLOOKUP(D680,products!$A$1:$A$1001,products!$C$1:$C$1001,0)=0,"",_xlfn.XLOOKUP(D680,products!$A$1:$A$1001,products!$C$1:$C$1001,0))</f>
        <v>L</v>
      </c>
      <c r="K680" s="1">
        <f>IF(_xlfn.XLOOKUP(D680,products!$A$1:$A$1001,products!$D$1:$D$1001,0)=0,"",_xlfn.XLOOKUP(D680,products!$A$1:$A$1001,products!$D$1:$D$1001,0))</f>
        <v>2.5</v>
      </c>
      <c r="L680">
        <f>IF(_xlfn.XLOOKUP(D680,products!$A$1:$A$1001,products!$E$1:$E$1001,0)=0,"",_xlfn.XLOOKUP(D680,products!$A$1:$A$1001,products!$E$1:$E$1001,0))</f>
        <v>29.784999999999997</v>
      </c>
      <c r="M680">
        <f t="shared" si="30"/>
        <v>178.70999999999998</v>
      </c>
      <c r="N680" t="str">
        <f t="shared" si="31"/>
        <v>Arabica</v>
      </c>
      <c r="O680" t="str">
        <f t="shared" si="32"/>
        <v>Light</v>
      </c>
      <c r="P680" t="str">
        <f>IF(_xlfn.XLOOKUP(C680,customers!$A$1:$A$1001,customers!$I$1:$I$1001,0)=0,"",_xlfn.XLOOKUP(C680,customers!$A$1:$A$1001,customers!$I$1:$I$1001,0))</f>
        <v>Yes</v>
      </c>
    </row>
    <row r="681" spans="1:16" x14ac:dyDescent="0.2">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IF(_xlfn.XLOOKUP(C681,customers!$A$1:$A$1001,customers!$G$1:$G$1001,0)=0,"",_xlfn.XLOOKUP(C681,customers!$A$1:$A$1001,customers!$G$1:$G$1001,0))</f>
        <v>United Kingdom</v>
      </c>
      <c r="I681" t="str">
        <f>IF(_xlfn.XLOOKUP(D681,products!$A$1:$A$1001,products!$B$1:$B$1001,0)=0,"",_xlfn.XLOOKUP(D681,products!$A$1:$A$1001,products!$B$1:$B$1001,0))</f>
        <v>Rob</v>
      </c>
      <c r="J681" t="str">
        <f>IF(_xlfn.XLOOKUP(D681,products!$A$1:$A$1001,products!$C$1:$C$1001,0)=0,"",_xlfn.XLOOKUP(D681,products!$A$1:$A$1001,products!$C$1:$C$1001,0))</f>
        <v>L</v>
      </c>
      <c r="K681" s="1">
        <f>IF(_xlfn.XLOOKUP(D681,products!$A$1:$A$1001,products!$D$1:$D$1001,0)=0,"",_xlfn.XLOOKUP(D681,products!$A$1:$A$1001,products!$D$1:$D$1001,0))</f>
        <v>2.5</v>
      </c>
      <c r="L681">
        <f>IF(_xlfn.XLOOKUP(D681,products!$A$1:$A$1001,products!$E$1:$E$1001,0)=0,"",_xlfn.XLOOKUP(D681,products!$A$1:$A$1001,products!$E$1:$E$1001,0))</f>
        <v>27.484999999999996</v>
      </c>
      <c r="M681">
        <f t="shared" si="30"/>
        <v>27.484999999999996</v>
      </c>
      <c r="N681" t="str">
        <f t="shared" si="31"/>
        <v>Robusta</v>
      </c>
      <c r="O681" t="str">
        <f t="shared" si="32"/>
        <v>Light</v>
      </c>
      <c r="P681" t="str">
        <f>IF(_xlfn.XLOOKUP(C681,customers!$A$1:$A$1001,customers!$I$1:$I$1001,0)=0,"",_xlfn.XLOOKUP(C681,customers!$A$1:$A$1001,customers!$I$1:$I$1001,0))</f>
        <v>No</v>
      </c>
    </row>
    <row r="682" spans="1:16" x14ac:dyDescent="0.2">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IF(_xlfn.XLOOKUP(C682,customers!$A$1:$A$1001,customers!$G$1:$G$1001,0)=0,"",_xlfn.XLOOKUP(C682,customers!$A$1:$A$1001,customers!$G$1:$G$1001,0))</f>
        <v>United States</v>
      </c>
      <c r="I682" t="str">
        <f>IF(_xlfn.XLOOKUP(D682,products!$A$1:$A$1001,products!$B$1:$B$1001,0)=0,"",_xlfn.XLOOKUP(D682,products!$A$1:$A$1001,products!$B$1:$B$1001,0))</f>
        <v>Ara</v>
      </c>
      <c r="J682" t="str">
        <f>IF(_xlfn.XLOOKUP(D682,products!$A$1:$A$1001,products!$C$1:$C$1001,0)=0,"",_xlfn.XLOOKUP(D682,products!$A$1:$A$1001,products!$C$1:$C$1001,0))</f>
        <v>M</v>
      </c>
      <c r="K682" s="1">
        <f>IF(_xlfn.XLOOKUP(D682,products!$A$1:$A$1001,products!$D$1:$D$1001,0)=0,"",_xlfn.XLOOKUP(D682,products!$A$1:$A$1001,products!$D$1:$D$1001,0))</f>
        <v>1</v>
      </c>
      <c r="L682">
        <f>IF(_xlfn.XLOOKUP(D682,products!$A$1:$A$1001,products!$E$1:$E$1001,0)=0,"",_xlfn.XLOOKUP(D682,products!$A$1:$A$1001,products!$E$1:$E$1001,0))</f>
        <v>11.25</v>
      </c>
      <c r="M682">
        <f t="shared" si="30"/>
        <v>56.25</v>
      </c>
      <c r="N682" t="str">
        <f t="shared" si="31"/>
        <v>Arabica</v>
      </c>
      <c r="O682" t="str">
        <f t="shared" si="32"/>
        <v>Medium</v>
      </c>
      <c r="P682" t="str">
        <f>IF(_xlfn.XLOOKUP(C682,customers!$A$1:$A$1001,customers!$I$1:$I$1001,0)=0,"",_xlfn.XLOOKUP(C682,customers!$A$1:$A$1001,customers!$I$1:$I$1001,0))</f>
        <v>No</v>
      </c>
    </row>
    <row r="683" spans="1:16" x14ac:dyDescent="0.2">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IF(_xlfn.XLOOKUP(C683,customers!$A$1:$A$1001,customers!$G$1:$G$1001,0)=0,"",_xlfn.XLOOKUP(C683,customers!$A$1:$A$1001,customers!$G$1:$G$1001,0))</f>
        <v>United Kingdom</v>
      </c>
      <c r="I683" t="str">
        <f>IF(_xlfn.XLOOKUP(D683,products!$A$1:$A$1001,products!$B$1:$B$1001,0)=0,"",_xlfn.XLOOKUP(D683,products!$A$1:$A$1001,products!$B$1:$B$1001,0))</f>
        <v>Lib</v>
      </c>
      <c r="J683" t="str">
        <f>IF(_xlfn.XLOOKUP(D683,products!$A$1:$A$1001,products!$C$1:$C$1001,0)=0,"",_xlfn.XLOOKUP(D683,products!$A$1:$A$1001,products!$C$1:$C$1001,0))</f>
        <v>L</v>
      </c>
      <c r="K683" s="1">
        <f>IF(_xlfn.XLOOKUP(D683,products!$A$1:$A$1001,products!$D$1:$D$1001,0)=0,"",_xlfn.XLOOKUP(D683,products!$A$1:$A$1001,products!$D$1:$D$1001,0))</f>
        <v>0.2</v>
      </c>
      <c r="L683">
        <f>IF(_xlfn.XLOOKUP(D683,products!$A$1:$A$1001,products!$E$1:$E$1001,0)=0,"",_xlfn.XLOOKUP(D683,products!$A$1:$A$1001,products!$E$1:$E$1001,0))</f>
        <v>4.7549999999999999</v>
      </c>
      <c r="M683">
        <f t="shared" si="30"/>
        <v>9.51</v>
      </c>
      <c r="N683" t="str">
        <f t="shared" si="31"/>
        <v>Liberica</v>
      </c>
      <c r="O683" t="str">
        <f t="shared" si="32"/>
        <v>Light</v>
      </c>
      <c r="P683" t="str">
        <f>IF(_xlfn.XLOOKUP(C683,customers!$A$1:$A$1001,customers!$I$1:$I$1001,0)=0,"",_xlfn.XLOOKUP(C683,customers!$A$1:$A$1001,customers!$I$1:$I$1001,0))</f>
        <v>Yes</v>
      </c>
    </row>
    <row r="684" spans="1:16" x14ac:dyDescent="0.2">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IF(_xlfn.XLOOKUP(C684,customers!$A$1:$A$1001,customers!$G$1:$G$1001,0)=0,"",_xlfn.XLOOKUP(C684,customers!$A$1:$A$1001,customers!$G$1:$G$1001,0))</f>
        <v>United States</v>
      </c>
      <c r="I684" t="str">
        <f>IF(_xlfn.XLOOKUP(D684,products!$A$1:$A$1001,products!$B$1:$B$1001,0)=0,"",_xlfn.XLOOKUP(D684,products!$A$1:$A$1001,products!$B$1:$B$1001,0))</f>
        <v>Exc</v>
      </c>
      <c r="J684" t="str">
        <f>IF(_xlfn.XLOOKUP(D684,products!$A$1:$A$1001,products!$C$1:$C$1001,0)=0,"",_xlfn.XLOOKUP(D684,products!$A$1:$A$1001,products!$C$1:$C$1001,0))</f>
        <v>M</v>
      </c>
      <c r="K684" s="1">
        <f>IF(_xlfn.XLOOKUP(D684,products!$A$1:$A$1001,products!$D$1:$D$1001,0)=0,"",_xlfn.XLOOKUP(D684,products!$A$1:$A$1001,products!$D$1:$D$1001,0))</f>
        <v>0.2</v>
      </c>
      <c r="L684">
        <f>IF(_xlfn.XLOOKUP(D684,products!$A$1:$A$1001,products!$E$1:$E$1001,0)=0,"",_xlfn.XLOOKUP(D684,products!$A$1:$A$1001,products!$E$1:$E$1001,0))</f>
        <v>4.125</v>
      </c>
      <c r="M684">
        <f t="shared" si="30"/>
        <v>8.25</v>
      </c>
      <c r="N684" t="str">
        <f t="shared" si="31"/>
        <v>Excelsa</v>
      </c>
      <c r="O684" t="str">
        <f t="shared" si="32"/>
        <v>Medium</v>
      </c>
      <c r="P684" t="str">
        <f>IF(_xlfn.XLOOKUP(C684,customers!$A$1:$A$1001,customers!$I$1:$I$1001,0)=0,"",_xlfn.XLOOKUP(C684,customers!$A$1:$A$1001,customers!$I$1:$I$1001,0))</f>
        <v>Yes</v>
      </c>
    </row>
    <row r="685" spans="1:16" x14ac:dyDescent="0.2">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IF(_xlfn.XLOOKUP(C685,customers!$A$1:$A$1001,customers!$G$1:$G$1001,0)=0,"",_xlfn.XLOOKUP(C685,customers!$A$1:$A$1001,customers!$G$1:$G$1001,0))</f>
        <v>United States</v>
      </c>
      <c r="I685" t="str">
        <f>IF(_xlfn.XLOOKUP(D685,products!$A$1:$A$1001,products!$B$1:$B$1001,0)=0,"",_xlfn.XLOOKUP(D685,products!$A$1:$A$1001,products!$B$1:$B$1001,0))</f>
        <v>Lib</v>
      </c>
      <c r="J685" t="str">
        <f>IF(_xlfn.XLOOKUP(D685,products!$A$1:$A$1001,products!$C$1:$C$1001,0)=0,"",_xlfn.XLOOKUP(D685,products!$A$1:$A$1001,products!$C$1:$C$1001,0))</f>
        <v>D</v>
      </c>
      <c r="K685" s="1">
        <f>IF(_xlfn.XLOOKUP(D685,products!$A$1:$A$1001,products!$D$1:$D$1001,0)=0,"",_xlfn.XLOOKUP(D685,products!$A$1:$A$1001,products!$D$1:$D$1001,0))</f>
        <v>0.5</v>
      </c>
      <c r="L685">
        <f>IF(_xlfn.XLOOKUP(D685,products!$A$1:$A$1001,products!$E$1:$E$1001,0)=0,"",_xlfn.XLOOKUP(D685,products!$A$1:$A$1001,products!$E$1:$E$1001,0))</f>
        <v>7.77</v>
      </c>
      <c r="M685">
        <f t="shared" si="30"/>
        <v>46.62</v>
      </c>
      <c r="N685" t="str">
        <f t="shared" si="31"/>
        <v>Liberica</v>
      </c>
      <c r="O685" t="str">
        <f t="shared" si="32"/>
        <v>Dark</v>
      </c>
      <c r="P685" t="str">
        <f>IF(_xlfn.XLOOKUP(C685,customers!$A$1:$A$1001,customers!$I$1:$I$1001,0)=0,"",_xlfn.XLOOKUP(C685,customers!$A$1:$A$1001,customers!$I$1:$I$1001,0))</f>
        <v>No</v>
      </c>
    </row>
    <row r="686" spans="1:16" x14ac:dyDescent="0.2">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IF(_xlfn.XLOOKUP(C686,customers!$A$1:$A$1001,customers!$G$1:$G$1001,0)=0,"",_xlfn.XLOOKUP(C686,customers!$A$1:$A$1001,customers!$G$1:$G$1001,0))</f>
        <v>United States</v>
      </c>
      <c r="I686" t="str">
        <f>IF(_xlfn.XLOOKUP(D686,products!$A$1:$A$1001,products!$B$1:$B$1001,0)=0,"",_xlfn.XLOOKUP(D686,products!$A$1:$A$1001,products!$B$1:$B$1001,0))</f>
        <v>Rob</v>
      </c>
      <c r="J686" t="str">
        <f>IF(_xlfn.XLOOKUP(D686,products!$A$1:$A$1001,products!$C$1:$C$1001,0)=0,"",_xlfn.XLOOKUP(D686,products!$A$1:$A$1001,products!$C$1:$C$1001,0))</f>
        <v>L</v>
      </c>
      <c r="K686" s="1">
        <f>IF(_xlfn.XLOOKUP(D686,products!$A$1:$A$1001,products!$D$1:$D$1001,0)=0,"",_xlfn.XLOOKUP(D686,products!$A$1:$A$1001,products!$D$1:$D$1001,0))</f>
        <v>1</v>
      </c>
      <c r="L686">
        <f>IF(_xlfn.XLOOKUP(D686,products!$A$1:$A$1001,products!$E$1:$E$1001,0)=0,"",_xlfn.XLOOKUP(D686,products!$A$1:$A$1001,products!$E$1:$E$1001,0))</f>
        <v>11.95</v>
      </c>
      <c r="M686">
        <f t="shared" si="30"/>
        <v>71.699999999999989</v>
      </c>
      <c r="N686" t="str">
        <f t="shared" si="31"/>
        <v>Robusta</v>
      </c>
      <c r="O686" t="str">
        <f t="shared" si="32"/>
        <v>Light</v>
      </c>
      <c r="P686" t="str">
        <f>IF(_xlfn.XLOOKUP(C686,customers!$A$1:$A$1001,customers!$I$1:$I$1001,0)=0,"",_xlfn.XLOOKUP(C686,customers!$A$1:$A$1001,customers!$I$1:$I$1001,0))</f>
        <v>No</v>
      </c>
    </row>
    <row r="687" spans="1:16" x14ac:dyDescent="0.2">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IF(_xlfn.XLOOKUP(C687,customers!$A$1:$A$1001,customers!$G$1:$G$1001,0)=0,"",_xlfn.XLOOKUP(C687,customers!$A$1:$A$1001,customers!$G$1:$G$1001,0))</f>
        <v>United States</v>
      </c>
      <c r="I687" t="str">
        <f>IF(_xlfn.XLOOKUP(D687,products!$A$1:$A$1001,products!$B$1:$B$1001,0)=0,"",_xlfn.XLOOKUP(D687,products!$A$1:$A$1001,products!$B$1:$B$1001,0))</f>
        <v>Lib</v>
      </c>
      <c r="J687" t="str">
        <f>IF(_xlfn.XLOOKUP(D687,products!$A$1:$A$1001,products!$C$1:$C$1001,0)=0,"",_xlfn.XLOOKUP(D687,products!$A$1:$A$1001,products!$C$1:$C$1001,0))</f>
        <v>L</v>
      </c>
      <c r="K687" s="1">
        <f>IF(_xlfn.XLOOKUP(D687,products!$A$1:$A$1001,products!$D$1:$D$1001,0)=0,"",_xlfn.XLOOKUP(D687,products!$A$1:$A$1001,products!$D$1:$D$1001,0))</f>
        <v>2.5</v>
      </c>
      <c r="L687">
        <f>IF(_xlfn.XLOOKUP(D687,products!$A$1:$A$1001,products!$E$1:$E$1001,0)=0,"",_xlfn.XLOOKUP(D687,products!$A$1:$A$1001,products!$E$1:$E$1001,0))</f>
        <v>36.454999999999998</v>
      </c>
      <c r="M687">
        <f t="shared" si="30"/>
        <v>72.91</v>
      </c>
      <c r="N687" t="str">
        <f t="shared" si="31"/>
        <v>Liberica</v>
      </c>
      <c r="O687" t="str">
        <f t="shared" si="32"/>
        <v>Light</v>
      </c>
      <c r="P687" t="str">
        <f>IF(_xlfn.XLOOKUP(C687,customers!$A$1:$A$1001,customers!$I$1:$I$1001,0)=0,"",_xlfn.XLOOKUP(C687,customers!$A$1:$A$1001,customers!$I$1:$I$1001,0))</f>
        <v>Yes</v>
      </c>
    </row>
    <row r="688" spans="1:16" x14ac:dyDescent="0.2">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IF(_xlfn.XLOOKUP(C688,customers!$A$1:$A$1001,customers!$G$1:$G$1001,0)=0,"",_xlfn.XLOOKUP(C688,customers!$A$1:$A$1001,customers!$G$1:$G$1001,0))</f>
        <v>United States</v>
      </c>
      <c r="I688" t="str">
        <f>IF(_xlfn.XLOOKUP(D688,products!$A$1:$A$1001,products!$B$1:$B$1001,0)=0,"",_xlfn.XLOOKUP(D688,products!$A$1:$A$1001,products!$B$1:$B$1001,0))</f>
        <v>Rob</v>
      </c>
      <c r="J688" t="str">
        <f>IF(_xlfn.XLOOKUP(D688,products!$A$1:$A$1001,products!$C$1:$C$1001,0)=0,"",_xlfn.XLOOKUP(D688,products!$A$1:$A$1001,products!$C$1:$C$1001,0))</f>
        <v>D</v>
      </c>
      <c r="K688" s="1">
        <f>IF(_xlfn.XLOOKUP(D688,products!$A$1:$A$1001,products!$D$1:$D$1001,0)=0,"",_xlfn.XLOOKUP(D688,products!$A$1:$A$1001,products!$D$1:$D$1001,0))</f>
        <v>0.2</v>
      </c>
      <c r="L688">
        <f>IF(_xlfn.XLOOKUP(D688,products!$A$1:$A$1001,products!$E$1:$E$1001,0)=0,"",_xlfn.XLOOKUP(D688,products!$A$1:$A$1001,products!$E$1:$E$1001,0))</f>
        <v>2.6849999999999996</v>
      </c>
      <c r="M688">
        <f t="shared" si="30"/>
        <v>8.0549999999999997</v>
      </c>
      <c r="N688" t="str">
        <f t="shared" si="31"/>
        <v>Robusta</v>
      </c>
      <c r="O688" t="str">
        <f t="shared" si="32"/>
        <v>Dark</v>
      </c>
      <c r="P688" t="str">
        <f>IF(_xlfn.XLOOKUP(C688,customers!$A$1:$A$1001,customers!$I$1:$I$1001,0)=0,"",_xlfn.XLOOKUP(C688,customers!$A$1:$A$1001,customers!$I$1:$I$1001,0))</f>
        <v>Yes</v>
      </c>
    </row>
    <row r="689" spans="1:16" x14ac:dyDescent="0.2">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IF(_xlfn.XLOOKUP(C689,customers!$A$1:$A$1001,customers!$G$1:$G$1001,0)=0,"",_xlfn.XLOOKUP(C689,customers!$A$1:$A$1001,customers!$G$1:$G$1001,0))</f>
        <v>United States</v>
      </c>
      <c r="I689" t="str">
        <f>IF(_xlfn.XLOOKUP(D689,products!$A$1:$A$1001,products!$B$1:$B$1001,0)=0,"",_xlfn.XLOOKUP(D689,products!$A$1:$A$1001,products!$B$1:$B$1001,0))</f>
        <v>Exc</v>
      </c>
      <c r="J689" t="str">
        <f>IF(_xlfn.XLOOKUP(D689,products!$A$1:$A$1001,products!$C$1:$C$1001,0)=0,"",_xlfn.XLOOKUP(D689,products!$A$1:$A$1001,products!$C$1:$C$1001,0))</f>
        <v>M</v>
      </c>
      <c r="K689" s="1">
        <f>IF(_xlfn.XLOOKUP(D689,products!$A$1:$A$1001,products!$D$1:$D$1001,0)=0,"",_xlfn.XLOOKUP(D689,products!$A$1:$A$1001,products!$D$1:$D$1001,0))</f>
        <v>0.5</v>
      </c>
      <c r="L689">
        <f>IF(_xlfn.XLOOKUP(D689,products!$A$1:$A$1001,products!$E$1:$E$1001,0)=0,"",_xlfn.XLOOKUP(D689,products!$A$1:$A$1001,products!$E$1:$E$1001,0))</f>
        <v>8.25</v>
      </c>
      <c r="M689">
        <f t="shared" si="30"/>
        <v>16.5</v>
      </c>
      <c r="N689" t="str">
        <f t="shared" si="31"/>
        <v>Excelsa</v>
      </c>
      <c r="O689" t="str">
        <f t="shared" si="32"/>
        <v>Medium</v>
      </c>
      <c r="P689" t="str">
        <f>IF(_xlfn.XLOOKUP(C689,customers!$A$1:$A$1001,customers!$I$1:$I$1001,0)=0,"",_xlfn.XLOOKUP(C689,customers!$A$1:$A$1001,customers!$I$1:$I$1001,0))</f>
        <v>No</v>
      </c>
    </row>
    <row r="690" spans="1:16" x14ac:dyDescent="0.2">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IF(_xlfn.XLOOKUP(C690,customers!$A$1:$A$1001,customers!$G$1:$G$1001,0)=0,"",_xlfn.XLOOKUP(C690,customers!$A$1:$A$1001,customers!$G$1:$G$1001,0))</f>
        <v>Ireland</v>
      </c>
      <c r="I690" t="str">
        <f>IF(_xlfn.XLOOKUP(D690,products!$A$1:$A$1001,products!$B$1:$B$1001,0)=0,"",_xlfn.XLOOKUP(D690,products!$A$1:$A$1001,products!$B$1:$B$1001,0))</f>
        <v>Ara</v>
      </c>
      <c r="J690" t="str">
        <f>IF(_xlfn.XLOOKUP(D690,products!$A$1:$A$1001,products!$C$1:$C$1001,0)=0,"",_xlfn.XLOOKUP(D690,products!$A$1:$A$1001,products!$C$1:$C$1001,0))</f>
        <v>L</v>
      </c>
      <c r="K690" s="1">
        <f>IF(_xlfn.XLOOKUP(D690,products!$A$1:$A$1001,products!$D$1:$D$1001,0)=0,"",_xlfn.XLOOKUP(D690,products!$A$1:$A$1001,products!$D$1:$D$1001,0))</f>
        <v>1</v>
      </c>
      <c r="L690">
        <f>IF(_xlfn.XLOOKUP(D690,products!$A$1:$A$1001,products!$E$1:$E$1001,0)=0,"",_xlfn.XLOOKUP(D690,products!$A$1:$A$1001,products!$E$1:$E$1001,0))</f>
        <v>12.95</v>
      </c>
      <c r="M690">
        <f t="shared" si="30"/>
        <v>64.75</v>
      </c>
      <c r="N690" t="str">
        <f t="shared" si="31"/>
        <v>Arabica</v>
      </c>
      <c r="O690" t="str">
        <f t="shared" si="32"/>
        <v>Light</v>
      </c>
      <c r="P690" t="str">
        <f>IF(_xlfn.XLOOKUP(C690,customers!$A$1:$A$1001,customers!$I$1:$I$1001,0)=0,"",_xlfn.XLOOKUP(C690,customers!$A$1:$A$1001,customers!$I$1:$I$1001,0))</f>
        <v>No</v>
      </c>
    </row>
    <row r="691" spans="1:16" x14ac:dyDescent="0.2">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IF(_xlfn.XLOOKUP(C691,customers!$A$1:$A$1001,customers!$G$1:$G$1001,0)=0,"",_xlfn.XLOOKUP(C691,customers!$A$1:$A$1001,customers!$G$1:$G$1001,0))</f>
        <v>United States</v>
      </c>
      <c r="I691" t="str">
        <f>IF(_xlfn.XLOOKUP(D691,products!$A$1:$A$1001,products!$B$1:$B$1001,0)=0,"",_xlfn.XLOOKUP(D691,products!$A$1:$A$1001,products!$B$1:$B$1001,0))</f>
        <v>Ara</v>
      </c>
      <c r="J691" t="str">
        <f>IF(_xlfn.XLOOKUP(D691,products!$A$1:$A$1001,products!$C$1:$C$1001,0)=0,"",_xlfn.XLOOKUP(D691,products!$A$1:$A$1001,products!$C$1:$C$1001,0))</f>
        <v>M</v>
      </c>
      <c r="K691" s="1">
        <f>IF(_xlfn.XLOOKUP(D691,products!$A$1:$A$1001,products!$D$1:$D$1001,0)=0,"",_xlfn.XLOOKUP(D691,products!$A$1:$A$1001,products!$D$1:$D$1001,0))</f>
        <v>0.5</v>
      </c>
      <c r="L691">
        <f>IF(_xlfn.XLOOKUP(D691,products!$A$1:$A$1001,products!$E$1:$E$1001,0)=0,"",_xlfn.XLOOKUP(D691,products!$A$1:$A$1001,products!$E$1:$E$1001,0))</f>
        <v>6.75</v>
      </c>
      <c r="M691">
        <f t="shared" si="30"/>
        <v>33.75</v>
      </c>
      <c r="N691" t="str">
        <f t="shared" si="31"/>
        <v>Arabica</v>
      </c>
      <c r="O691" t="str">
        <f t="shared" si="32"/>
        <v>Medium</v>
      </c>
      <c r="P691" t="str">
        <f>IF(_xlfn.XLOOKUP(C691,customers!$A$1:$A$1001,customers!$I$1:$I$1001,0)=0,"",_xlfn.XLOOKUP(C691,customers!$A$1:$A$1001,customers!$I$1:$I$1001,0))</f>
        <v>No</v>
      </c>
    </row>
    <row r="692" spans="1:16" x14ac:dyDescent="0.2">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IF(_xlfn.XLOOKUP(C692,customers!$A$1:$A$1001,customers!$G$1:$G$1001,0)=0,"",_xlfn.XLOOKUP(C692,customers!$A$1:$A$1001,customers!$G$1:$G$1001,0))</f>
        <v>United States</v>
      </c>
      <c r="I692" t="str">
        <f>IF(_xlfn.XLOOKUP(D692,products!$A$1:$A$1001,products!$B$1:$B$1001,0)=0,"",_xlfn.XLOOKUP(D692,products!$A$1:$A$1001,products!$B$1:$B$1001,0))</f>
        <v>Lib</v>
      </c>
      <c r="J692" t="str">
        <f>IF(_xlfn.XLOOKUP(D692,products!$A$1:$A$1001,products!$C$1:$C$1001,0)=0,"",_xlfn.XLOOKUP(D692,products!$A$1:$A$1001,products!$C$1:$C$1001,0))</f>
        <v>D</v>
      </c>
      <c r="K692" s="1">
        <f>IF(_xlfn.XLOOKUP(D692,products!$A$1:$A$1001,products!$D$1:$D$1001,0)=0,"",_xlfn.XLOOKUP(D692,products!$A$1:$A$1001,products!$D$1:$D$1001,0))</f>
        <v>2.5</v>
      </c>
      <c r="L692">
        <f>IF(_xlfn.XLOOKUP(D692,products!$A$1:$A$1001,products!$E$1:$E$1001,0)=0,"",_xlfn.XLOOKUP(D692,products!$A$1:$A$1001,products!$E$1:$E$1001,0))</f>
        <v>29.784999999999997</v>
      </c>
      <c r="M692">
        <f t="shared" si="30"/>
        <v>178.70999999999998</v>
      </c>
      <c r="N692" t="str">
        <f t="shared" si="31"/>
        <v>Liberica</v>
      </c>
      <c r="O692" t="str">
        <f t="shared" si="32"/>
        <v>Dark</v>
      </c>
      <c r="P692" t="str">
        <f>IF(_xlfn.XLOOKUP(C692,customers!$A$1:$A$1001,customers!$I$1:$I$1001,0)=0,"",_xlfn.XLOOKUP(C692,customers!$A$1:$A$1001,customers!$I$1:$I$1001,0))</f>
        <v>No</v>
      </c>
    </row>
    <row r="693" spans="1:16" x14ac:dyDescent="0.2">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IF(_xlfn.XLOOKUP(C693,customers!$A$1:$A$1001,customers!$G$1:$G$1001,0)=0,"",_xlfn.XLOOKUP(C693,customers!$A$1:$A$1001,customers!$G$1:$G$1001,0))</f>
        <v>Ireland</v>
      </c>
      <c r="I693" t="str">
        <f>IF(_xlfn.XLOOKUP(D693,products!$A$1:$A$1001,products!$B$1:$B$1001,0)=0,"",_xlfn.XLOOKUP(D693,products!$A$1:$A$1001,products!$B$1:$B$1001,0))</f>
        <v>Ara</v>
      </c>
      <c r="J693" t="str">
        <f>IF(_xlfn.XLOOKUP(D693,products!$A$1:$A$1001,products!$C$1:$C$1001,0)=0,"",_xlfn.XLOOKUP(D693,products!$A$1:$A$1001,products!$C$1:$C$1001,0))</f>
        <v>M</v>
      </c>
      <c r="K693" s="1">
        <f>IF(_xlfn.XLOOKUP(D693,products!$A$1:$A$1001,products!$D$1:$D$1001,0)=0,"",_xlfn.XLOOKUP(D693,products!$A$1:$A$1001,products!$D$1:$D$1001,0))</f>
        <v>1</v>
      </c>
      <c r="L693">
        <f>IF(_xlfn.XLOOKUP(D693,products!$A$1:$A$1001,products!$E$1:$E$1001,0)=0,"",_xlfn.XLOOKUP(D693,products!$A$1:$A$1001,products!$E$1:$E$1001,0))</f>
        <v>11.25</v>
      </c>
      <c r="M693">
        <f t="shared" si="30"/>
        <v>22.5</v>
      </c>
      <c r="N693" t="str">
        <f t="shared" si="31"/>
        <v>Arabica</v>
      </c>
      <c r="O693" t="str">
        <f t="shared" si="32"/>
        <v>Medium</v>
      </c>
      <c r="P693" t="str">
        <f>IF(_xlfn.XLOOKUP(C693,customers!$A$1:$A$1001,customers!$I$1:$I$1001,0)=0,"",_xlfn.XLOOKUP(C693,customers!$A$1:$A$1001,customers!$I$1:$I$1001,0))</f>
        <v>No</v>
      </c>
    </row>
    <row r="694" spans="1:16" x14ac:dyDescent="0.2">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IF(_xlfn.XLOOKUP(C694,customers!$A$1:$A$1001,customers!$G$1:$G$1001,0)=0,"",_xlfn.XLOOKUP(C694,customers!$A$1:$A$1001,customers!$G$1:$G$1001,0))</f>
        <v>United States</v>
      </c>
      <c r="I694" t="str">
        <f>IF(_xlfn.XLOOKUP(D694,products!$A$1:$A$1001,products!$B$1:$B$1001,0)=0,"",_xlfn.XLOOKUP(D694,products!$A$1:$A$1001,products!$B$1:$B$1001,0))</f>
        <v>Lib</v>
      </c>
      <c r="J694" t="str">
        <f>IF(_xlfn.XLOOKUP(D694,products!$A$1:$A$1001,products!$C$1:$C$1001,0)=0,"",_xlfn.XLOOKUP(D694,products!$A$1:$A$1001,products!$C$1:$C$1001,0))</f>
        <v>D</v>
      </c>
      <c r="K694" s="1">
        <f>IF(_xlfn.XLOOKUP(D694,products!$A$1:$A$1001,products!$D$1:$D$1001,0)=0,"",_xlfn.XLOOKUP(D694,products!$A$1:$A$1001,products!$D$1:$D$1001,0))</f>
        <v>1</v>
      </c>
      <c r="L694">
        <f>IF(_xlfn.XLOOKUP(D694,products!$A$1:$A$1001,products!$E$1:$E$1001,0)=0,"",_xlfn.XLOOKUP(D694,products!$A$1:$A$1001,products!$E$1:$E$1001,0))</f>
        <v>12.95</v>
      </c>
      <c r="M694">
        <f t="shared" si="30"/>
        <v>12.95</v>
      </c>
      <c r="N694" t="str">
        <f t="shared" si="31"/>
        <v>Liberica</v>
      </c>
      <c r="O694" t="str">
        <f t="shared" si="32"/>
        <v>Dark</v>
      </c>
      <c r="P694" t="str">
        <f>IF(_xlfn.XLOOKUP(C694,customers!$A$1:$A$1001,customers!$I$1:$I$1001,0)=0,"",_xlfn.XLOOKUP(C694,customers!$A$1:$A$1001,customers!$I$1:$I$1001,0))</f>
        <v>No</v>
      </c>
    </row>
    <row r="695" spans="1:16" x14ac:dyDescent="0.2">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IF(_xlfn.XLOOKUP(C695,customers!$A$1:$A$1001,customers!$G$1:$G$1001,0)=0,"",_xlfn.XLOOKUP(C695,customers!$A$1:$A$1001,customers!$G$1:$G$1001,0))</f>
        <v>United States</v>
      </c>
      <c r="I695" t="str">
        <f>IF(_xlfn.XLOOKUP(D695,products!$A$1:$A$1001,products!$B$1:$B$1001,0)=0,"",_xlfn.XLOOKUP(D695,products!$A$1:$A$1001,products!$B$1:$B$1001,0))</f>
        <v>Ara</v>
      </c>
      <c r="J695" t="str">
        <f>IF(_xlfn.XLOOKUP(D695,products!$A$1:$A$1001,products!$C$1:$C$1001,0)=0,"",_xlfn.XLOOKUP(D695,products!$A$1:$A$1001,products!$C$1:$C$1001,0))</f>
        <v>M</v>
      </c>
      <c r="K695" s="1">
        <f>IF(_xlfn.XLOOKUP(D695,products!$A$1:$A$1001,products!$D$1:$D$1001,0)=0,"",_xlfn.XLOOKUP(D695,products!$A$1:$A$1001,products!$D$1:$D$1001,0))</f>
        <v>2.5</v>
      </c>
      <c r="L695">
        <f>IF(_xlfn.XLOOKUP(D695,products!$A$1:$A$1001,products!$E$1:$E$1001,0)=0,"",_xlfn.XLOOKUP(D695,products!$A$1:$A$1001,products!$E$1:$E$1001,0))</f>
        <v>25.874999999999996</v>
      </c>
      <c r="M695">
        <f t="shared" si="30"/>
        <v>51.749999999999993</v>
      </c>
      <c r="N695" t="str">
        <f t="shared" si="31"/>
        <v>Arabica</v>
      </c>
      <c r="O695" t="str">
        <f t="shared" si="32"/>
        <v>Medium</v>
      </c>
      <c r="P695" t="str">
        <f>IF(_xlfn.XLOOKUP(C695,customers!$A$1:$A$1001,customers!$I$1:$I$1001,0)=0,"",_xlfn.XLOOKUP(C695,customers!$A$1:$A$1001,customers!$I$1:$I$1001,0))</f>
        <v>Yes</v>
      </c>
    </row>
    <row r="696" spans="1:16" x14ac:dyDescent="0.2">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IF(_xlfn.XLOOKUP(C696,customers!$A$1:$A$1001,customers!$G$1:$G$1001,0)=0,"",_xlfn.XLOOKUP(C696,customers!$A$1:$A$1001,customers!$G$1:$G$1001,0))</f>
        <v>United States</v>
      </c>
      <c r="I696" t="str">
        <f>IF(_xlfn.XLOOKUP(D696,products!$A$1:$A$1001,products!$B$1:$B$1001,0)=0,"",_xlfn.XLOOKUP(D696,products!$A$1:$A$1001,products!$B$1:$B$1001,0))</f>
        <v>Exc</v>
      </c>
      <c r="J696" t="str">
        <f>IF(_xlfn.XLOOKUP(D696,products!$A$1:$A$1001,products!$C$1:$C$1001,0)=0,"",_xlfn.XLOOKUP(D696,products!$A$1:$A$1001,products!$C$1:$C$1001,0))</f>
        <v>D</v>
      </c>
      <c r="K696" s="1">
        <f>IF(_xlfn.XLOOKUP(D696,products!$A$1:$A$1001,products!$D$1:$D$1001,0)=0,"",_xlfn.XLOOKUP(D696,products!$A$1:$A$1001,products!$D$1:$D$1001,0))</f>
        <v>0.5</v>
      </c>
      <c r="L696">
        <f>IF(_xlfn.XLOOKUP(D696,products!$A$1:$A$1001,products!$E$1:$E$1001,0)=0,"",_xlfn.XLOOKUP(D696,products!$A$1:$A$1001,products!$E$1:$E$1001,0))</f>
        <v>7.29</v>
      </c>
      <c r="M696">
        <f t="shared" si="30"/>
        <v>36.450000000000003</v>
      </c>
      <c r="N696" t="str">
        <f t="shared" si="31"/>
        <v>Excelsa</v>
      </c>
      <c r="O696" t="str">
        <f t="shared" si="32"/>
        <v>Dark</v>
      </c>
      <c r="P696" t="str">
        <f>IF(_xlfn.XLOOKUP(C696,customers!$A$1:$A$1001,customers!$I$1:$I$1001,0)=0,"",_xlfn.XLOOKUP(C696,customers!$A$1:$A$1001,customers!$I$1:$I$1001,0))</f>
        <v>No</v>
      </c>
    </row>
    <row r="697" spans="1:16" x14ac:dyDescent="0.2">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IF(_xlfn.XLOOKUP(C697,customers!$A$1:$A$1001,customers!$G$1:$G$1001,0)=0,"",_xlfn.XLOOKUP(C697,customers!$A$1:$A$1001,customers!$G$1:$G$1001,0))</f>
        <v>United States</v>
      </c>
      <c r="I697" t="str">
        <f>IF(_xlfn.XLOOKUP(D697,products!$A$1:$A$1001,products!$B$1:$B$1001,0)=0,"",_xlfn.XLOOKUP(D697,products!$A$1:$A$1001,products!$B$1:$B$1001,0))</f>
        <v>Lib</v>
      </c>
      <c r="J697" t="str">
        <f>IF(_xlfn.XLOOKUP(D697,products!$A$1:$A$1001,products!$C$1:$C$1001,0)=0,"",_xlfn.XLOOKUP(D697,products!$A$1:$A$1001,products!$C$1:$C$1001,0))</f>
        <v>L</v>
      </c>
      <c r="K697" s="1">
        <f>IF(_xlfn.XLOOKUP(D697,products!$A$1:$A$1001,products!$D$1:$D$1001,0)=0,"",_xlfn.XLOOKUP(D697,products!$A$1:$A$1001,products!$D$1:$D$1001,0))</f>
        <v>2.5</v>
      </c>
      <c r="L697">
        <f>IF(_xlfn.XLOOKUP(D697,products!$A$1:$A$1001,products!$E$1:$E$1001,0)=0,"",_xlfn.XLOOKUP(D697,products!$A$1:$A$1001,products!$E$1:$E$1001,0))</f>
        <v>36.454999999999998</v>
      </c>
      <c r="M697">
        <f t="shared" si="30"/>
        <v>182.27499999999998</v>
      </c>
      <c r="N697" t="str">
        <f t="shared" si="31"/>
        <v>Liberica</v>
      </c>
      <c r="O697" t="str">
        <f t="shared" si="32"/>
        <v>Light</v>
      </c>
      <c r="P697" t="str">
        <f>IF(_xlfn.XLOOKUP(C697,customers!$A$1:$A$1001,customers!$I$1:$I$1001,0)=0,"",_xlfn.XLOOKUP(C697,customers!$A$1:$A$1001,customers!$I$1:$I$1001,0))</f>
        <v>Yes</v>
      </c>
    </row>
    <row r="698" spans="1:16" x14ac:dyDescent="0.2">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IF(_xlfn.XLOOKUP(C698,customers!$A$1:$A$1001,customers!$G$1:$G$1001,0)=0,"",_xlfn.XLOOKUP(C698,customers!$A$1:$A$1001,customers!$G$1:$G$1001,0))</f>
        <v>United States</v>
      </c>
      <c r="I698" t="str">
        <f>IF(_xlfn.XLOOKUP(D698,products!$A$1:$A$1001,products!$B$1:$B$1001,0)=0,"",_xlfn.XLOOKUP(D698,products!$A$1:$A$1001,products!$B$1:$B$1001,0))</f>
        <v>Lib</v>
      </c>
      <c r="J698" t="str">
        <f>IF(_xlfn.XLOOKUP(D698,products!$A$1:$A$1001,products!$C$1:$C$1001,0)=0,"",_xlfn.XLOOKUP(D698,products!$A$1:$A$1001,products!$C$1:$C$1001,0))</f>
        <v>D</v>
      </c>
      <c r="K698" s="1">
        <f>IF(_xlfn.XLOOKUP(D698,products!$A$1:$A$1001,products!$D$1:$D$1001,0)=0,"",_xlfn.XLOOKUP(D698,products!$A$1:$A$1001,products!$D$1:$D$1001,0))</f>
        <v>0.5</v>
      </c>
      <c r="L698">
        <f>IF(_xlfn.XLOOKUP(D698,products!$A$1:$A$1001,products!$E$1:$E$1001,0)=0,"",_xlfn.XLOOKUP(D698,products!$A$1:$A$1001,products!$E$1:$E$1001,0))</f>
        <v>7.77</v>
      </c>
      <c r="M698">
        <f t="shared" si="30"/>
        <v>31.08</v>
      </c>
      <c r="N698" t="str">
        <f t="shared" si="31"/>
        <v>Liberica</v>
      </c>
      <c r="O698" t="str">
        <f t="shared" si="32"/>
        <v>Dark</v>
      </c>
      <c r="P698" t="str">
        <f>IF(_xlfn.XLOOKUP(C698,customers!$A$1:$A$1001,customers!$I$1:$I$1001,0)=0,"",_xlfn.XLOOKUP(C698,customers!$A$1:$A$1001,customers!$I$1:$I$1001,0))</f>
        <v>No</v>
      </c>
    </row>
    <row r="699" spans="1:16" x14ac:dyDescent="0.2">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IF(_xlfn.XLOOKUP(C699,customers!$A$1:$A$1001,customers!$G$1:$G$1001,0)=0,"",_xlfn.XLOOKUP(C699,customers!$A$1:$A$1001,customers!$G$1:$G$1001,0))</f>
        <v>Ireland</v>
      </c>
      <c r="I699" t="str">
        <f>IF(_xlfn.XLOOKUP(D699,products!$A$1:$A$1001,products!$B$1:$B$1001,0)=0,"",_xlfn.XLOOKUP(D699,products!$A$1:$A$1001,products!$B$1:$B$1001,0))</f>
        <v>Ara</v>
      </c>
      <c r="J699" t="str">
        <f>IF(_xlfn.XLOOKUP(D699,products!$A$1:$A$1001,products!$C$1:$C$1001,0)=0,"",_xlfn.XLOOKUP(D699,products!$A$1:$A$1001,products!$C$1:$C$1001,0))</f>
        <v>M</v>
      </c>
      <c r="K699" s="1">
        <f>IF(_xlfn.XLOOKUP(D699,products!$A$1:$A$1001,products!$D$1:$D$1001,0)=0,"",_xlfn.XLOOKUP(D699,products!$A$1:$A$1001,products!$D$1:$D$1001,0))</f>
        <v>0.5</v>
      </c>
      <c r="L699">
        <f>IF(_xlfn.XLOOKUP(D699,products!$A$1:$A$1001,products!$E$1:$E$1001,0)=0,"",_xlfn.XLOOKUP(D699,products!$A$1:$A$1001,products!$E$1:$E$1001,0))</f>
        <v>6.75</v>
      </c>
      <c r="M699">
        <f t="shared" si="30"/>
        <v>20.25</v>
      </c>
      <c r="N699" t="str">
        <f t="shared" si="31"/>
        <v>Arabica</v>
      </c>
      <c r="O699" t="str">
        <f t="shared" si="32"/>
        <v>Medium</v>
      </c>
      <c r="P699" t="str">
        <f>IF(_xlfn.XLOOKUP(C699,customers!$A$1:$A$1001,customers!$I$1:$I$1001,0)=0,"",_xlfn.XLOOKUP(C699,customers!$A$1:$A$1001,customers!$I$1:$I$1001,0))</f>
        <v>No</v>
      </c>
    </row>
    <row r="700" spans="1:16" x14ac:dyDescent="0.2">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IF(_xlfn.XLOOKUP(C700,customers!$A$1:$A$1001,customers!$G$1:$G$1001,0)=0,"",_xlfn.XLOOKUP(C700,customers!$A$1:$A$1001,customers!$G$1:$G$1001,0))</f>
        <v>Ireland</v>
      </c>
      <c r="I700" t="str">
        <f>IF(_xlfn.XLOOKUP(D700,products!$A$1:$A$1001,products!$B$1:$B$1001,0)=0,"",_xlfn.XLOOKUP(D700,products!$A$1:$A$1001,products!$B$1:$B$1001,0))</f>
        <v>Lib</v>
      </c>
      <c r="J700" t="str">
        <f>IF(_xlfn.XLOOKUP(D700,products!$A$1:$A$1001,products!$C$1:$C$1001,0)=0,"",_xlfn.XLOOKUP(D700,products!$A$1:$A$1001,products!$C$1:$C$1001,0))</f>
        <v>D</v>
      </c>
      <c r="K700" s="1">
        <f>IF(_xlfn.XLOOKUP(D700,products!$A$1:$A$1001,products!$D$1:$D$1001,0)=0,"",_xlfn.XLOOKUP(D700,products!$A$1:$A$1001,products!$D$1:$D$1001,0))</f>
        <v>1</v>
      </c>
      <c r="L700">
        <f>IF(_xlfn.XLOOKUP(D700,products!$A$1:$A$1001,products!$E$1:$E$1001,0)=0,"",_xlfn.XLOOKUP(D700,products!$A$1:$A$1001,products!$E$1:$E$1001,0))</f>
        <v>12.95</v>
      </c>
      <c r="M700">
        <f t="shared" si="30"/>
        <v>25.9</v>
      </c>
      <c r="N700" t="str">
        <f t="shared" si="31"/>
        <v>Liberica</v>
      </c>
      <c r="O700" t="str">
        <f t="shared" si="32"/>
        <v>Dark</v>
      </c>
      <c r="P700" t="str">
        <f>IF(_xlfn.XLOOKUP(C700,customers!$A$1:$A$1001,customers!$I$1:$I$1001,0)=0,"",_xlfn.XLOOKUP(C700,customers!$A$1:$A$1001,customers!$I$1:$I$1001,0))</f>
        <v>No</v>
      </c>
    </row>
    <row r="701" spans="1:16" x14ac:dyDescent="0.2">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IF(_xlfn.XLOOKUP(C701,customers!$A$1:$A$1001,customers!$G$1:$G$1001,0)=0,"",_xlfn.XLOOKUP(C701,customers!$A$1:$A$1001,customers!$G$1:$G$1001,0))</f>
        <v>United States</v>
      </c>
      <c r="I701" t="str">
        <f>IF(_xlfn.XLOOKUP(D701,products!$A$1:$A$1001,products!$B$1:$B$1001,0)=0,"",_xlfn.XLOOKUP(D701,products!$A$1:$A$1001,products!$B$1:$B$1001,0))</f>
        <v>Ara</v>
      </c>
      <c r="J701" t="str">
        <f>IF(_xlfn.XLOOKUP(D701,products!$A$1:$A$1001,products!$C$1:$C$1001,0)=0,"",_xlfn.XLOOKUP(D701,products!$A$1:$A$1001,products!$C$1:$C$1001,0))</f>
        <v>D</v>
      </c>
      <c r="K701" s="1">
        <f>IF(_xlfn.XLOOKUP(D701,products!$A$1:$A$1001,products!$D$1:$D$1001,0)=0,"",_xlfn.XLOOKUP(D701,products!$A$1:$A$1001,products!$D$1:$D$1001,0))</f>
        <v>0.5</v>
      </c>
      <c r="L701">
        <f>IF(_xlfn.XLOOKUP(D701,products!$A$1:$A$1001,products!$E$1:$E$1001,0)=0,"",_xlfn.XLOOKUP(D701,products!$A$1:$A$1001,products!$E$1:$E$1001,0))</f>
        <v>5.97</v>
      </c>
      <c r="M701">
        <f t="shared" si="30"/>
        <v>23.88</v>
      </c>
      <c r="N701" t="str">
        <f t="shared" si="31"/>
        <v>Arabica</v>
      </c>
      <c r="O701" t="str">
        <f t="shared" si="32"/>
        <v>Dark</v>
      </c>
      <c r="P701" t="str">
        <f>IF(_xlfn.XLOOKUP(C701,customers!$A$1:$A$1001,customers!$I$1:$I$1001,0)=0,"",_xlfn.XLOOKUP(C701,customers!$A$1:$A$1001,customers!$I$1:$I$1001,0))</f>
        <v>Yes</v>
      </c>
    </row>
    <row r="702" spans="1:16" x14ac:dyDescent="0.2">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IF(_xlfn.XLOOKUP(C702,customers!$A$1:$A$1001,customers!$G$1:$G$1001,0)=0,"",_xlfn.XLOOKUP(C702,customers!$A$1:$A$1001,customers!$G$1:$G$1001,0))</f>
        <v>United States</v>
      </c>
      <c r="I702" t="str">
        <f>IF(_xlfn.XLOOKUP(D702,products!$A$1:$A$1001,products!$B$1:$B$1001,0)=0,"",_xlfn.XLOOKUP(D702,products!$A$1:$A$1001,products!$B$1:$B$1001,0))</f>
        <v>Lib</v>
      </c>
      <c r="J702" t="str">
        <f>IF(_xlfn.XLOOKUP(D702,products!$A$1:$A$1001,products!$C$1:$C$1001,0)=0,"",_xlfn.XLOOKUP(D702,products!$A$1:$A$1001,products!$C$1:$C$1001,0))</f>
        <v>L</v>
      </c>
      <c r="K702" s="1">
        <f>IF(_xlfn.XLOOKUP(D702,products!$A$1:$A$1001,products!$D$1:$D$1001,0)=0,"",_xlfn.XLOOKUP(D702,products!$A$1:$A$1001,products!$D$1:$D$1001,0))</f>
        <v>0.5</v>
      </c>
      <c r="L702">
        <f>IF(_xlfn.XLOOKUP(D702,products!$A$1:$A$1001,products!$E$1:$E$1001,0)=0,"",_xlfn.XLOOKUP(D702,products!$A$1:$A$1001,products!$E$1:$E$1001,0))</f>
        <v>9.51</v>
      </c>
      <c r="M702">
        <f t="shared" si="30"/>
        <v>19.02</v>
      </c>
      <c r="N702" t="str">
        <f t="shared" si="31"/>
        <v>Liberica</v>
      </c>
      <c r="O702" t="str">
        <f t="shared" si="32"/>
        <v>Light</v>
      </c>
      <c r="P702" t="str">
        <f>IF(_xlfn.XLOOKUP(C702,customers!$A$1:$A$1001,customers!$I$1:$I$1001,0)=0,"",_xlfn.XLOOKUP(C702,customers!$A$1:$A$1001,customers!$I$1:$I$1001,0))</f>
        <v>No</v>
      </c>
    </row>
    <row r="703" spans="1:16" x14ac:dyDescent="0.2">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IF(_xlfn.XLOOKUP(C703,customers!$A$1:$A$1001,customers!$G$1:$G$1001,0)=0,"",_xlfn.XLOOKUP(C703,customers!$A$1:$A$1001,customers!$G$1:$G$1001,0))</f>
        <v>Ireland</v>
      </c>
      <c r="I703" t="str">
        <f>IF(_xlfn.XLOOKUP(D703,products!$A$1:$A$1001,products!$B$1:$B$1001,0)=0,"",_xlfn.XLOOKUP(D703,products!$A$1:$A$1001,products!$B$1:$B$1001,0))</f>
        <v>Ara</v>
      </c>
      <c r="J703" t="str">
        <f>IF(_xlfn.XLOOKUP(D703,products!$A$1:$A$1001,products!$C$1:$C$1001,0)=0,"",_xlfn.XLOOKUP(D703,products!$A$1:$A$1001,products!$C$1:$C$1001,0))</f>
        <v>D</v>
      </c>
      <c r="K703" s="1">
        <f>IF(_xlfn.XLOOKUP(D703,products!$A$1:$A$1001,products!$D$1:$D$1001,0)=0,"",_xlfn.XLOOKUP(D703,products!$A$1:$A$1001,products!$D$1:$D$1001,0))</f>
        <v>0.5</v>
      </c>
      <c r="L703">
        <f>IF(_xlfn.XLOOKUP(D703,products!$A$1:$A$1001,products!$E$1:$E$1001,0)=0,"",_xlfn.XLOOKUP(D703,products!$A$1:$A$1001,products!$E$1:$E$1001,0))</f>
        <v>5.97</v>
      </c>
      <c r="M703">
        <f t="shared" si="30"/>
        <v>29.849999999999998</v>
      </c>
      <c r="N703" t="str">
        <f t="shared" si="31"/>
        <v>Arabica</v>
      </c>
      <c r="O703" t="str">
        <f t="shared" si="32"/>
        <v>Dark</v>
      </c>
      <c r="P703" t="str">
        <f>IF(_xlfn.XLOOKUP(C703,customers!$A$1:$A$1001,customers!$I$1:$I$1001,0)=0,"",_xlfn.XLOOKUP(C703,customers!$A$1:$A$1001,customers!$I$1:$I$1001,0))</f>
        <v>Yes</v>
      </c>
    </row>
    <row r="704" spans="1:16" x14ac:dyDescent="0.2">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IF(_xlfn.XLOOKUP(C704,customers!$A$1:$A$1001,customers!$G$1:$G$1001,0)=0,"",_xlfn.XLOOKUP(C704,customers!$A$1:$A$1001,customers!$G$1:$G$1001,0))</f>
        <v>United States</v>
      </c>
      <c r="I704" t="str">
        <f>IF(_xlfn.XLOOKUP(D704,products!$A$1:$A$1001,products!$B$1:$B$1001,0)=0,"",_xlfn.XLOOKUP(D704,products!$A$1:$A$1001,products!$B$1:$B$1001,0))</f>
        <v>Ara</v>
      </c>
      <c r="J704" t="str">
        <f>IF(_xlfn.XLOOKUP(D704,products!$A$1:$A$1001,products!$C$1:$C$1001,0)=0,"",_xlfn.XLOOKUP(D704,products!$A$1:$A$1001,products!$C$1:$C$1001,0))</f>
        <v>L</v>
      </c>
      <c r="K704" s="1">
        <f>IF(_xlfn.XLOOKUP(D704,products!$A$1:$A$1001,products!$D$1:$D$1001,0)=0,"",_xlfn.XLOOKUP(D704,products!$A$1:$A$1001,products!$D$1:$D$1001,0))</f>
        <v>0.5</v>
      </c>
      <c r="L704">
        <f>IF(_xlfn.XLOOKUP(D704,products!$A$1:$A$1001,products!$E$1:$E$1001,0)=0,"",_xlfn.XLOOKUP(D704,products!$A$1:$A$1001,products!$E$1:$E$1001,0))</f>
        <v>7.77</v>
      </c>
      <c r="M704">
        <f t="shared" si="30"/>
        <v>7.77</v>
      </c>
      <c r="N704" t="str">
        <f t="shared" si="31"/>
        <v>Arabica</v>
      </c>
      <c r="O704" t="str">
        <f t="shared" si="32"/>
        <v>Light</v>
      </c>
      <c r="P704" t="str">
        <f>IF(_xlfn.XLOOKUP(C704,customers!$A$1:$A$1001,customers!$I$1:$I$1001,0)=0,"",_xlfn.XLOOKUP(C704,customers!$A$1:$A$1001,customers!$I$1:$I$1001,0))</f>
        <v>Yes</v>
      </c>
    </row>
    <row r="705" spans="1:16" x14ac:dyDescent="0.2">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IF(_xlfn.XLOOKUP(C705,customers!$A$1:$A$1001,customers!$G$1:$G$1001,0)=0,"",_xlfn.XLOOKUP(C705,customers!$A$1:$A$1001,customers!$G$1:$G$1001,0))</f>
        <v>Ireland</v>
      </c>
      <c r="I705" t="str">
        <f>IF(_xlfn.XLOOKUP(D705,products!$A$1:$A$1001,products!$B$1:$B$1001,0)=0,"",_xlfn.XLOOKUP(D705,products!$A$1:$A$1001,products!$B$1:$B$1001,0))</f>
        <v>Lib</v>
      </c>
      <c r="J705" t="str">
        <f>IF(_xlfn.XLOOKUP(D705,products!$A$1:$A$1001,products!$C$1:$C$1001,0)=0,"",_xlfn.XLOOKUP(D705,products!$A$1:$A$1001,products!$C$1:$C$1001,0))</f>
        <v>D</v>
      </c>
      <c r="K705" s="1">
        <f>IF(_xlfn.XLOOKUP(D705,products!$A$1:$A$1001,products!$D$1:$D$1001,0)=0,"",_xlfn.XLOOKUP(D705,products!$A$1:$A$1001,products!$D$1:$D$1001,0))</f>
        <v>2.5</v>
      </c>
      <c r="L705">
        <f>IF(_xlfn.XLOOKUP(D705,products!$A$1:$A$1001,products!$E$1:$E$1001,0)=0,"",_xlfn.XLOOKUP(D705,products!$A$1:$A$1001,products!$E$1:$E$1001,0))</f>
        <v>29.784999999999997</v>
      </c>
      <c r="M705">
        <f t="shared" si="30"/>
        <v>119.13999999999999</v>
      </c>
      <c r="N705" t="str">
        <f t="shared" si="31"/>
        <v>Liberica</v>
      </c>
      <c r="O705" t="str">
        <f t="shared" si="32"/>
        <v>Dark</v>
      </c>
      <c r="P705" t="str">
        <f>IF(_xlfn.XLOOKUP(C705,customers!$A$1:$A$1001,customers!$I$1:$I$1001,0)=0,"",_xlfn.XLOOKUP(C705,customers!$A$1:$A$1001,customers!$I$1:$I$1001,0))</f>
        <v>Yes</v>
      </c>
    </row>
    <row r="706" spans="1:16" x14ac:dyDescent="0.2">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IF(_xlfn.XLOOKUP(C706,customers!$A$1:$A$1001,customers!$G$1:$G$1001,0)=0,"",_xlfn.XLOOKUP(C706,customers!$A$1:$A$1001,customers!$G$1:$G$1001,0))</f>
        <v>United States</v>
      </c>
      <c r="I706" t="str">
        <f>IF(_xlfn.XLOOKUP(D706,products!$A$1:$A$1001,products!$B$1:$B$1001,0)=0,"",_xlfn.XLOOKUP(D706,products!$A$1:$A$1001,products!$B$1:$B$1001,0))</f>
        <v>Exc</v>
      </c>
      <c r="J706" t="str">
        <f>IF(_xlfn.XLOOKUP(D706,products!$A$1:$A$1001,products!$C$1:$C$1001,0)=0,"",_xlfn.XLOOKUP(D706,products!$A$1:$A$1001,products!$C$1:$C$1001,0))</f>
        <v>D</v>
      </c>
      <c r="K706" s="1">
        <f>IF(_xlfn.XLOOKUP(D706,products!$A$1:$A$1001,products!$D$1:$D$1001,0)=0,"",_xlfn.XLOOKUP(D706,products!$A$1:$A$1001,products!$D$1:$D$1001,0))</f>
        <v>0.2</v>
      </c>
      <c r="L706">
        <f>IF(_xlfn.XLOOKUP(D706,products!$A$1:$A$1001,products!$E$1:$E$1001,0)=0,"",_xlfn.XLOOKUP(D706,products!$A$1:$A$1001,products!$E$1:$E$1001,0))</f>
        <v>3.645</v>
      </c>
      <c r="M706">
        <f t="shared" si="30"/>
        <v>21.87</v>
      </c>
      <c r="N706" t="str">
        <f t="shared" si="31"/>
        <v>Excelsa</v>
      </c>
      <c r="O706" t="str">
        <f t="shared" si="32"/>
        <v>Dark</v>
      </c>
      <c r="P706" t="str">
        <f>IF(_xlfn.XLOOKUP(C706,customers!$A$1:$A$1001,customers!$I$1:$I$1001,0)=0,"",_xlfn.XLOOKUP(C706,customers!$A$1:$A$1001,customers!$I$1:$I$1001,0))</f>
        <v>Yes</v>
      </c>
    </row>
    <row r="707" spans="1:16" x14ac:dyDescent="0.2">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IF(_xlfn.XLOOKUP(C707,customers!$A$1:$A$1001,customers!$G$1:$G$1001,0)=0,"",_xlfn.XLOOKUP(C707,customers!$A$1:$A$1001,customers!$G$1:$G$1001,0))</f>
        <v>United States</v>
      </c>
      <c r="I707" t="str">
        <f>IF(_xlfn.XLOOKUP(D707,products!$A$1:$A$1001,products!$B$1:$B$1001,0)=0,"",_xlfn.XLOOKUP(D707,products!$A$1:$A$1001,products!$B$1:$B$1001,0))</f>
        <v>Exc</v>
      </c>
      <c r="J707" t="str">
        <f>IF(_xlfn.XLOOKUP(D707,products!$A$1:$A$1001,products!$C$1:$C$1001,0)=0,"",_xlfn.XLOOKUP(D707,products!$A$1:$A$1001,products!$C$1:$C$1001,0))</f>
        <v>L</v>
      </c>
      <c r="K707" s="1">
        <f>IF(_xlfn.XLOOKUP(D707,products!$A$1:$A$1001,products!$D$1:$D$1001,0)=0,"",_xlfn.XLOOKUP(D707,products!$A$1:$A$1001,products!$D$1:$D$1001,0))</f>
        <v>0.5</v>
      </c>
      <c r="L707">
        <f>IF(_xlfn.XLOOKUP(D707,products!$A$1:$A$1001,products!$E$1:$E$1001,0)=0,"",_xlfn.XLOOKUP(D707,products!$A$1:$A$1001,products!$E$1:$E$1001,0))</f>
        <v>8.91</v>
      </c>
      <c r="M707">
        <f t="shared" ref="M707:M770" si="33">L707*E707</f>
        <v>17.82</v>
      </c>
      <c r="N707" t="str">
        <f t="shared" ref="N707:N770" si="34">IF(I707="Rob","Robusta",IF( I707="Exc","Excelsa", IF(I707="Ara","Arabica", IF(I707="Lib","Liberica",""))))</f>
        <v>Excelsa</v>
      </c>
      <c r="O707" t="str">
        <f t="shared" ref="O707:O770" si="35">IF(J707="M","Medium", IF(J707="L","Light", IF(J707="D","Dark","")))</f>
        <v>Light</v>
      </c>
      <c r="P707" t="str">
        <f>IF(_xlfn.XLOOKUP(C707,customers!$A$1:$A$1001,customers!$I$1:$I$1001,0)=0,"",_xlfn.XLOOKUP(C707,customers!$A$1:$A$1001,customers!$I$1:$I$1001,0))</f>
        <v>No</v>
      </c>
    </row>
    <row r="708" spans="1:16" x14ac:dyDescent="0.2">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IF(_xlfn.XLOOKUP(C708,customers!$A$1:$A$1001,customers!$G$1:$G$1001,0)=0,"",_xlfn.XLOOKUP(C708,customers!$A$1:$A$1001,customers!$G$1:$G$1001,0))</f>
        <v>United States</v>
      </c>
      <c r="I708" t="str">
        <f>IF(_xlfn.XLOOKUP(D708,products!$A$1:$A$1001,products!$B$1:$B$1001,0)=0,"",_xlfn.XLOOKUP(D708,products!$A$1:$A$1001,products!$B$1:$B$1001,0))</f>
        <v>Exc</v>
      </c>
      <c r="J708" t="str">
        <f>IF(_xlfn.XLOOKUP(D708,products!$A$1:$A$1001,products!$C$1:$C$1001,0)=0,"",_xlfn.XLOOKUP(D708,products!$A$1:$A$1001,products!$C$1:$C$1001,0))</f>
        <v>M</v>
      </c>
      <c r="K708" s="1">
        <f>IF(_xlfn.XLOOKUP(D708,products!$A$1:$A$1001,products!$D$1:$D$1001,0)=0,"",_xlfn.XLOOKUP(D708,products!$A$1:$A$1001,products!$D$1:$D$1001,0))</f>
        <v>0.2</v>
      </c>
      <c r="L708">
        <f>IF(_xlfn.XLOOKUP(D708,products!$A$1:$A$1001,products!$E$1:$E$1001,0)=0,"",_xlfn.XLOOKUP(D708,products!$A$1:$A$1001,products!$E$1:$E$1001,0))</f>
        <v>4.125</v>
      </c>
      <c r="M708">
        <f t="shared" si="33"/>
        <v>12.375</v>
      </c>
      <c r="N708" t="str">
        <f t="shared" si="34"/>
        <v>Excelsa</v>
      </c>
      <c r="O708" t="str">
        <f t="shared" si="35"/>
        <v>Medium</v>
      </c>
      <c r="P708" t="str">
        <f>IF(_xlfn.XLOOKUP(C708,customers!$A$1:$A$1001,customers!$I$1:$I$1001,0)=0,"",_xlfn.XLOOKUP(C708,customers!$A$1:$A$1001,customers!$I$1:$I$1001,0))</f>
        <v>No</v>
      </c>
    </row>
    <row r="709" spans="1:16" x14ac:dyDescent="0.2">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IF(_xlfn.XLOOKUP(C709,customers!$A$1:$A$1001,customers!$G$1:$G$1001,0)=0,"",_xlfn.XLOOKUP(C709,customers!$A$1:$A$1001,customers!$G$1:$G$1001,0))</f>
        <v>Ireland</v>
      </c>
      <c r="I709" t="str">
        <f>IF(_xlfn.XLOOKUP(D709,products!$A$1:$A$1001,products!$B$1:$B$1001,0)=0,"",_xlfn.XLOOKUP(D709,products!$A$1:$A$1001,products!$B$1:$B$1001,0))</f>
        <v>Lib</v>
      </c>
      <c r="J709" t="str">
        <f>IF(_xlfn.XLOOKUP(D709,products!$A$1:$A$1001,products!$C$1:$C$1001,0)=0,"",_xlfn.XLOOKUP(D709,products!$A$1:$A$1001,products!$C$1:$C$1001,0))</f>
        <v>D</v>
      </c>
      <c r="K709" s="1">
        <f>IF(_xlfn.XLOOKUP(D709,products!$A$1:$A$1001,products!$D$1:$D$1001,0)=0,"",_xlfn.XLOOKUP(D709,products!$A$1:$A$1001,products!$D$1:$D$1001,0))</f>
        <v>1</v>
      </c>
      <c r="L709">
        <f>IF(_xlfn.XLOOKUP(D709,products!$A$1:$A$1001,products!$E$1:$E$1001,0)=0,"",_xlfn.XLOOKUP(D709,products!$A$1:$A$1001,products!$E$1:$E$1001,0))</f>
        <v>12.95</v>
      </c>
      <c r="M709">
        <f t="shared" si="33"/>
        <v>25.9</v>
      </c>
      <c r="N709" t="str">
        <f t="shared" si="34"/>
        <v>Liberica</v>
      </c>
      <c r="O709" t="str">
        <f t="shared" si="35"/>
        <v>Dark</v>
      </c>
      <c r="P709" t="str">
        <f>IF(_xlfn.XLOOKUP(C709,customers!$A$1:$A$1001,customers!$I$1:$I$1001,0)=0,"",_xlfn.XLOOKUP(C709,customers!$A$1:$A$1001,customers!$I$1:$I$1001,0))</f>
        <v>No</v>
      </c>
    </row>
    <row r="710" spans="1:16" x14ac:dyDescent="0.2">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IF(_xlfn.XLOOKUP(C710,customers!$A$1:$A$1001,customers!$G$1:$G$1001,0)=0,"",_xlfn.XLOOKUP(C710,customers!$A$1:$A$1001,customers!$G$1:$G$1001,0))</f>
        <v>United States</v>
      </c>
      <c r="I710" t="str">
        <f>IF(_xlfn.XLOOKUP(D710,products!$A$1:$A$1001,products!$B$1:$B$1001,0)=0,"",_xlfn.XLOOKUP(D710,products!$A$1:$A$1001,products!$B$1:$B$1001,0))</f>
        <v>Ara</v>
      </c>
      <c r="J710" t="str">
        <f>IF(_xlfn.XLOOKUP(D710,products!$A$1:$A$1001,products!$C$1:$C$1001,0)=0,"",_xlfn.XLOOKUP(D710,products!$A$1:$A$1001,products!$C$1:$C$1001,0))</f>
        <v>M</v>
      </c>
      <c r="K710" s="1">
        <f>IF(_xlfn.XLOOKUP(D710,products!$A$1:$A$1001,products!$D$1:$D$1001,0)=0,"",_xlfn.XLOOKUP(D710,products!$A$1:$A$1001,products!$D$1:$D$1001,0))</f>
        <v>0.5</v>
      </c>
      <c r="L710">
        <f>IF(_xlfn.XLOOKUP(D710,products!$A$1:$A$1001,products!$E$1:$E$1001,0)=0,"",_xlfn.XLOOKUP(D710,products!$A$1:$A$1001,products!$E$1:$E$1001,0))</f>
        <v>6.75</v>
      </c>
      <c r="M710">
        <f t="shared" si="33"/>
        <v>13.5</v>
      </c>
      <c r="N710" t="str">
        <f t="shared" si="34"/>
        <v>Arabica</v>
      </c>
      <c r="O710" t="str">
        <f t="shared" si="35"/>
        <v>Medium</v>
      </c>
      <c r="P710" t="str">
        <f>IF(_xlfn.XLOOKUP(C710,customers!$A$1:$A$1001,customers!$I$1:$I$1001,0)=0,"",_xlfn.XLOOKUP(C710,customers!$A$1:$A$1001,customers!$I$1:$I$1001,0))</f>
        <v>Yes</v>
      </c>
    </row>
    <row r="711" spans="1:16" x14ac:dyDescent="0.2">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IF(_xlfn.XLOOKUP(C711,customers!$A$1:$A$1001,customers!$G$1:$G$1001,0)=0,"",_xlfn.XLOOKUP(C711,customers!$A$1:$A$1001,customers!$G$1:$G$1001,0))</f>
        <v>United States</v>
      </c>
      <c r="I711" t="str">
        <f>IF(_xlfn.XLOOKUP(D711,products!$A$1:$A$1001,products!$B$1:$B$1001,0)=0,"",_xlfn.XLOOKUP(D711,products!$A$1:$A$1001,products!$B$1:$B$1001,0))</f>
        <v>Exc</v>
      </c>
      <c r="J711" t="str">
        <f>IF(_xlfn.XLOOKUP(D711,products!$A$1:$A$1001,products!$C$1:$C$1001,0)=0,"",_xlfn.XLOOKUP(D711,products!$A$1:$A$1001,products!$C$1:$C$1001,0))</f>
        <v>L</v>
      </c>
      <c r="K711" s="1">
        <f>IF(_xlfn.XLOOKUP(D711,products!$A$1:$A$1001,products!$D$1:$D$1001,0)=0,"",_xlfn.XLOOKUP(D711,products!$A$1:$A$1001,products!$D$1:$D$1001,0))</f>
        <v>0.5</v>
      </c>
      <c r="L711">
        <f>IF(_xlfn.XLOOKUP(D711,products!$A$1:$A$1001,products!$E$1:$E$1001,0)=0,"",_xlfn.XLOOKUP(D711,products!$A$1:$A$1001,products!$E$1:$E$1001,0))</f>
        <v>8.91</v>
      </c>
      <c r="M711">
        <f t="shared" si="33"/>
        <v>17.82</v>
      </c>
      <c r="N711" t="str">
        <f t="shared" si="34"/>
        <v>Excelsa</v>
      </c>
      <c r="O711" t="str">
        <f t="shared" si="35"/>
        <v>Light</v>
      </c>
      <c r="P711" t="str">
        <f>IF(_xlfn.XLOOKUP(C711,customers!$A$1:$A$1001,customers!$I$1:$I$1001,0)=0,"",_xlfn.XLOOKUP(C711,customers!$A$1:$A$1001,customers!$I$1:$I$1001,0))</f>
        <v>Yes</v>
      </c>
    </row>
    <row r="712" spans="1:16" x14ac:dyDescent="0.2">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IF(_xlfn.XLOOKUP(C712,customers!$A$1:$A$1001,customers!$G$1:$G$1001,0)=0,"",_xlfn.XLOOKUP(C712,customers!$A$1:$A$1001,customers!$G$1:$G$1001,0))</f>
        <v>United States</v>
      </c>
      <c r="I712" t="str">
        <f>IF(_xlfn.XLOOKUP(D712,products!$A$1:$A$1001,products!$B$1:$B$1001,0)=0,"",_xlfn.XLOOKUP(D712,products!$A$1:$A$1001,products!$B$1:$B$1001,0))</f>
        <v>Exc</v>
      </c>
      <c r="J712" t="str">
        <f>IF(_xlfn.XLOOKUP(D712,products!$A$1:$A$1001,products!$C$1:$C$1001,0)=0,"",_xlfn.XLOOKUP(D712,products!$A$1:$A$1001,products!$C$1:$C$1001,0))</f>
        <v>M</v>
      </c>
      <c r="K712" s="1">
        <f>IF(_xlfn.XLOOKUP(D712,products!$A$1:$A$1001,products!$D$1:$D$1001,0)=0,"",_xlfn.XLOOKUP(D712,products!$A$1:$A$1001,products!$D$1:$D$1001,0))</f>
        <v>0.5</v>
      </c>
      <c r="L712">
        <f>IF(_xlfn.XLOOKUP(D712,products!$A$1:$A$1001,products!$E$1:$E$1001,0)=0,"",_xlfn.XLOOKUP(D712,products!$A$1:$A$1001,products!$E$1:$E$1001,0))</f>
        <v>8.25</v>
      </c>
      <c r="M712">
        <f t="shared" si="33"/>
        <v>24.75</v>
      </c>
      <c r="N712" t="str">
        <f t="shared" si="34"/>
        <v>Excelsa</v>
      </c>
      <c r="O712" t="str">
        <f t="shared" si="35"/>
        <v>Medium</v>
      </c>
      <c r="P712" t="str">
        <f>IF(_xlfn.XLOOKUP(C712,customers!$A$1:$A$1001,customers!$I$1:$I$1001,0)=0,"",_xlfn.XLOOKUP(C712,customers!$A$1:$A$1001,customers!$I$1:$I$1001,0))</f>
        <v>No</v>
      </c>
    </row>
    <row r="713" spans="1:16" x14ac:dyDescent="0.2">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IF(_xlfn.XLOOKUP(C713,customers!$A$1:$A$1001,customers!$G$1:$G$1001,0)=0,"",_xlfn.XLOOKUP(C713,customers!$A$1:$A$1001,customers!$G$1:$G$1001,0))</f>
        <v>United States</v>
      </c>
      <c r="I713" t="str">
        <f>IF(_xlfn.XLOOKUP(D713,products!$A$1:$A$1001,products!$B$1:$B$1001,0)=0,"",_xlfn.XLOOKUP(D713,products!$A$1:$A$1001,products!$B$1:$B$1001,0))</f>
        <v>Rob</v>
      </c>
      <c r="J713" t="str">
        <f>IF(_xlfn.XLOOKUP(D713,products!$A$1:$A$1001,products!$C$1:$C$1001,0)=0,"",_xlfn.XLOOKUP(D713,products!$A$1:$A$1001,products!$C$1:$C$1001,0))</f>
        <v>M</v>
      </c>
      <c r="K713" s="1">
        <f>IF(_xlfn.XLOOKUP(D713,products!$A$1:$A$1001,products!$D$1:$D$1001,0)=0,"",_xlfn.XLOOKUP(D713,products!$A$1:$A$1001,products!$D$1:$D$1001,0))</f>
        <v>0.2</v>
      </c>
      <c r="L713">
        <f>IF(_xlfn.XLOOKUP(D713,products!$A$1:$A$1001,products!$E$1:$E$1001,0)=0,"",_xlfn.XLOOKUP(D713,products!$A$1:$A$1001,products!$E$1:$E$1001,0))</f>
        <v>2.9849999999999999</v>
      </c>
      <c r="M713">
        <f t="shared" si="33"/>
        <v>17.91</v>
      </c>
      <c r="N713" t="str">
        <f t="shared" si="34"/>
        <v>Robusta</v>
      </c>
      <c r="O713" t="str">
        <f t="shared" si="35"/>
        <v>Medium</v>
      </c>
      <c r="P713" t="str">
        <f>IF(_xlfn.XLOOKUP(C713,customers!$A$1:$A$1001,customers!$I$1:$I$1001,0)=0,"",_xlfn.XLOOKUP(C713,customers!$A$1:$A$1001,customers!$I$1:$I$1001,0))</f>
        <v>No</v>
      </c>
    </row>
    <row r="714" spans="1:16" x14ac:dyDescent="0.2">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IF(_xlfn.XLOOKUP(C714,customers!$A$1:$A$1001,customers!$G$1:$G$1001,0)=0,"",_xlfn.XLOOKUP(C714,customers!$A$1:$A$1001,customers!$G$1:$G$1001,0))</f>
        <v>United Kingdom</v>
      </c>
      <c r="I714" t="str">
        <f>IF(_xlfn.XLOOKUP(D714,products!$A$1:$A$1001,products!$B$1:$B$1001,0)=0,"",_xlfn.XLOOKUP(D714,products!$A$1:$A$1001,products!$B$1:$B$1001,0))</f>
        <v>Exc</v>
      </c>
      <c r="J714" t="str">
        <f>IF(_xlfn.XLOOKUP(D714,products!$A$1:$A$1001,products!$C$1:$C$1001,0)=0,"",_xlfn.XLOOKUP(D714,products!$A$1:$A$1001,products!$C$1:$C$1001,0))</f>
        <v>M</v>
      </c>
      <c r="K714" s="1">
        <f>IF(_xlfn.XLOOKUP(D714,products!$A$1:$A$1001,products!$D$1:$D$1001,0)=0,"",_xlfn.XLOOKUP(D714,products!$A$1:$A$1001,products!$D$1:$D$1001,0))</f>
        <v>0.5</v>
      </c>
      <c r="L714">
        <f>IF(_xlfn.XLOOKUP(D714,products!$A$1:$A$1001,products!$E$1:$E$1001,0)=0,"",_xlfn.XLOOKUP(D714,products!$A$1:$A$1001,products!$E$1:$E$1001,0))</f>
        <v>8.25</v>
      </c>
      <c r="M714">
        <f t="shared" si="33"/>
        <v>16.5</v>
      </c>
      <c r="N714" t="str">
        <f t="shared" si="34"/>
        <v>Excelsa</v>
      </c>
      <c r="O714" t="str">
        <f t="shared" si="35"/>
        <v>Medium</v>
      </c>
      <c r="P714" t="str">
        <f>IF(_xlfn.XLOOKUP(C714,customers!$A$1:$A$1001,customers!$I$1:$I$1001,0)=0,"",_xlfn.XLOOKUP(C714,customers!$A$1:$A$1001,customers!$I$1:$I$1001,0))</f>
        <v>No</v>
      </c>
    </row>
    <row r="715" spans="1:16" x14ac:dyDescent="0.2">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IF(_xlfn.XLOOKUP(C715,customers!$A$1:$A$1001,customers!$G$1:$G$1001,0)=0,"",_xlfn.XLOOKUP(C715,customers!$A$1:$A$1001,customers!$G$1:$G$1001,0))</f>
        <v>United States</v>
      </c>
      <c r="I715" t="str">
        <f>IF(_xlfn.XLOOKUP(D715,products!$A$1:$A$1001,products!$B$1:$B$1001,0)=0,"",_xlfn.XLOOKUP(D715,products!$A$1:$A$1001,products!$B$1:$B$1001,0))</f>
        <v>Rob</v>
      </c>
      <c r="J715" t="str">
        <f>IF(_xlfn.XLOOKUP(D715,products!$A$1:$A$1001,products!$C$1:$C$1001,0)=0,"",_xlfn.XLOOKUP(D715,products!$A$1:$A$1001,products!$C$1:$C$1001,0))</f>
        <v>M</v>
      </c>
      <c r="K715" s="1">
        <f>IF(_xlfn.XLOOKUP(D715,products!$A$1:$A$1001,products!$D$1:$D$1001,0)=0,"",_xlfn.XLOOKUP(D715,products!$A$1:$A$1001,products!$D$1:$D$1001,0))</f>
        <v>0.2</v>
      </c>
      <c r="L715">
        <f>IF(_xlfn.XLOOKUP(D715,products!$A$1:$A$1001,products!$E$1:$E$1001,0)=0,"",_xlfn.XLOOKUP(D715,products!$A$1:$A$1001,products!$E$1:$E$1001,0))</f>
        <v>2.9849999999999999</v>
      </c>
      <c r="M715">
        <f t="shared" si="33"/>
        <v>2.9849999999999999</v>
      </c>
      <c r="N715" t="str">
        <f t="shared" si="34"/>
        <v>Robusta</v>
      </c>
      <c r="O715" t="str">
        <f t="shared" si="35"/>
        <v>Medium</v>
      </c>
      <c r="P715" t="str">
        <f>IF(_xlfn.XLOOKUP(C715,customers!$A$1:$A$1001,customers!$I$1:$I$1001,0)=0,"",_xlfn.XLOOKUP(C715,customers!$A$1:$A$1001,customers!$I$1:$I$1001,0))</f>
        <v>No</v>
      </c>
    </row>
    <row r="716" spans="1:16" x14ac:dyDescent="0.2">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IF(_xlfn.XLOOKUP(C716,customers!$A$1:$A$1001,customers!$G$1:$G$1001,0)=0,"",_xlfn.XLOOKUP(C716,customers!$A$1:$A$1001,customers!$G$1:$G$1001,0))</f>
        <v>Ireland</v>
      </c>
      <c r="I716" t="str">
        <f>IF(_xlfn.XLOOKUP(D716,products!$A$1:$A$1001,products!$B$1:$B$1001,0)=0,"",_xlfn.XLOOKUP(D716,products!$A$1:$A$1001,products!$B$1:$B$1001,0))</f>
        <v>Exc</v>
      </c>
      <c r="J716" t="str">
        <f>IF(_xlfn.XLOOKUP(D716,products!$A$1:$A$1001,products!$C$1:$C$1001,0)=0,"",_xlfn.XLOOKUP(D716,products!$A$1:$A$1001,products!$C$1:$C$1001,0))</f>
        <v>D</v>
      </c>
      <c r="K716" s="1">
        <f>IF(_xlfn.XLOOKUP(D716,products!$A$1:$A$1001,products!$D$1:$D$1001,0)=0,"",_xlfn.XLOOKUP(D716,products!$A$1:$A$1001,products!$D$1:$D$1001,0))</f>
        <v>0.2</v>
      </c>
      <c r="L716">
        <f>IF(_xlfn.XLOOKUP(D716,products!$A$1:$A$1001,products!$E$1:$E$1001,0)=0,"",_xlfn.XLOOKUP(D716,products!$A$1:$A$1001,products!$E$1:$E$1001,0))</f>
        <v>3.645</v>
      </c>
      <c r="M716">
        <f t="shared" si="33"/>
        <v>14.58</v>
      </c>
      <c r="N716" t="str">
        <f t="shared" si="34"/>
        <v>Excelsa</v>
      </c>
      <c r="O716" t="str">
        <f t="shared" si="35"/>
        <v>Dark</v>
      </c>
      <c r="P716" t="str">
        <f>IF(_xlfn.XLOOKUP(C716,customers!$A$1:$A$1001,customers!$I$1:$I$1001,0)=0,"",_xlfn.XLOOKUP(C716,customers!$A$1:$A$1001,customers!$I$1:$I$1001,0))</f>
        <v>Yes</v>
      </c>
    </row>
    <row r="717" spans="1:16" x14ac:dyDescent="0.2">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IF(_xlfn.XLOOKUP(C717,customers!$A$1:$A$1001,customers!$G$1:$G$1001,0)=0,"",_xlfn.XLOOKUP(C717,customers!$A$1:$A$1001,customers!$G$1:$G$1001,0))</f>
        <v>United States</v>
      </c>
      <c r="I717" t="str">
        <f>IF(_xlfn.XLOOKUP(D717,products!$A$1:$A$1001,products!$B$1:$B$1001,0)=0,"",_xlfn.XLOOKUP(D717,products!$A$1:$A$1001,products!$B$1:$B$1001,0))</f>
        <v>Exc</v>
      </c>
      <c r="J717" t="str">
        <f>IF(_xlfn.XLOOKUP(D717,products!$A$1:$A$1001,products!$C$1:$C$1001,0)=0,"",_xlfn.XLOOKUP(D717,products!$A$1:$A$1001,products!$C$1:$C$1001,0))</f>
        <v>L</v>
      </c>
      <c r="K717" s="1">
        <f>IF(_xlfn.XLOOKUP(D717,products!$A$1:$A$1001,products!$D$1:$D$1001,0)=0,"",_xlfn.XLOOKUP(D717,products!$A$1:$A$1001,products!$D$1:$D$1001,0))</f>
        <v>1</v>
      </c>
      <c r="L717">
        <f>IF(_xlfn.XLOOKUP(D717,products!$A$1:$A$1001,products!$E$1:$E$1001,0)=0,"",_xlfn.XLOOKUP(D717,products!$A$1:$A$1001,products!$E$1:$E$1001,0))</f>
        <v>14.85</v>
      </c>
      <c r="M717">
        <f t="shared" si="33"/>
        <v>89.1</v>
      </c>
      <c r="N717" t="str">
        <f t="shared" si="34"/>
        <v>Excelsa</v>
      </c>
      <c r="O717" t="str">
        <f t="shared" si="35"/>
        <v>Light</v>
      </c>
      <c r="P717" t="str">
        <f>IF(_xlfn.XLOOKUP(C717,customers!$A$1:$A$1001,customers!$I$1:$I$1001,0)=0,"",_xlfn.XLOOKUP(C717,customers!$A$1:$A$1001,customers!$I$1:$I$1001,0))</f>
        <v>No</v>
      </c>
    </row>
    <row r="718" spans="1:16" x14ac:dyDescent="0.2">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IF(_xlfn.XLOOKUP(C718,customers!$A$1:$A$1001,customers!$G$1:$G$1001,0)=0,"",_xlfn.XLOOKUP(C718,customers!$A$1:$A$1001,customers!$G$1:$G$1001,0))</f>
        <v>Ireland</v>
      </c>
      <c r="I718" t="str">
        <f>IF(_xlfn.XLOOKUP(D718,products!$A$1:$A$1001,products!$B$1:$B$1001,0)=0,"",_xlfn.XLOOKUP(D718,products!$A$1:$A$1001,products!$B$1:$B$1001,0))</f>
        <v>Rob</v>
      </c>
      <c r="J718" t="str">
        <f>IF(_xlfn.XLOOKUP(D718,products!$A$1:$A$1001,products!$C$1:$C$1001,0)=0,"",_xlfn.XLOOKUP(D718,products!$A$1:$A$1001,products!$C$1:$C$1001,0))</f>
        <v>L</v>
      </c>
      <c r="K718" s="1">
        <f>IF(_xlfn.XLOOKUP(D718,products!$A$1:$A$1001,products!$D$1:$D$1001,0)=0,"",_xlfn.XLOOKUP(D718,products!$A$1:$A$1001,products!$D$1:$D$1001,0))</f>
        <v>1</v>
      </c>
      <c r="L718">
        <f>IF(_xlfn.XLOOKUP(D718,products!$A$1:$A$1001,products!$E$1:$E$1001,0)=0,"",_xlfn.XLOOKUP(D718,products!$A$1:$A$1001,products!$E$1:$E$1001,0))</f>
        <v>11.95</v>
      </c>
      <c r="M718">
        <f t="shared" si="33"/>
        <v>35.849999999999994</v>
      </c>
      <c r="N718" t="str">
        <f t="shared" si="34"/>
        <v>Robusta</v>
      </c>
      <c r="O718" t="str">
        <f t="shared" si="35"/>
        <v>Light</v>
      </c>
      <c r="P718" t="str">
        <f>IF(_xlfn.XLOOKUP(C718,customers!$A$1:$A$1001,customers!$I$1:$I$1001,0)=0,"",_xlfn.XLOOKUP(C718,customers!$A$1:$A$1001,customers!$I$1:$I$1001,0))</f>
        <v>No</v>
      </c>
    </row>
    <row r="719" spans="1:16" x14ac:dyDescent="0.2">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IF(_xlfn.XLOOKUP(C719,customers!$A$1:$A$1001,customers!$G$1:$G$1001,0)=0,"",_xlfn.XLOOKUP(C719,customers!$A$1:$A$1001,customers!$G$1:$G$1001,0))</f>
        <v>United States</v>
      </c>
      <c r="I719" t="str">
        <f>IF(_xlfn.XLOOKUP(D719,products!$A$1:$A$1001,products!$B$1:$B$1001,0)=0,"",_xlfn.XLOOKUP(D719,products!$A$1:$A$1001,products!$B$1:$B$1001,0))</f>
        <v>Ara</v>
      </c>
      <c r="J719" t="str">
        <f>IF(_xlfn.XLOOKUP(D719,products!$A$1:$A$1001,products!$C$1:$C$1001,0)=0,"",_xlfn.XLOOKUP(D719,products!$A$1:$A$1001,products!$C$1:$C$1001,0))</f>
        <v>D</v>
      </c>
      <c r="K719" s="1">
        <f>IF(_xlfn.XLOOKUP(D719,products!$A$1:$A$1001,products!$D$1:$D$1001,0)=0,"",_xlfn.XLOOKUP(D719,products!$A$1:$A$1001,products!$D$1:$D$1001,0))</f>
        <v>2.5</v>
      </c>
      <c r="L719">
        <f>IF(_xlfn.XLOOKUP(D719,products!$A$1:$A$1001,products!$E$1:$E$1001,0)=0,"",_xlfn.XLOOKUP(D719,products!$A$1:$A$1001,products!$E$1:$E$1001,0))</f>
        <v>22.884999999999998</v>
      </c>
      <c r="M719">
        <f t="shared" si="33"/>
        <v>68.655000000000001</v>
      </c>
      <c r="N719" t="str">
        <f t="shared" si="34"/>
        <v>Arabica</v>
      </c>
      <c r="O719" t="str">
        <f t="shared" si="35"/>
        <v>Dark</v>
      </c>
      <c r="P719" t="str">
        <f>IF(_xlfn.XLOOKUP(C719,customers!$A$1:$A$1001,customers!$I$1:$I$1001,0)=0,"",_xlfn.XLOOKUP(C719,customers!$A$1:$A$1001,customers!$I$1:$I$1001,0))</f>
        <v>No</v>
      </c>
    </row>
    <row r="720" spans="1:16" x14ac:dyDescent="0.2">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IF(_xlfn.XLOOKUP(C720,customers!$A$1:$A$1001,customers!$G$1:$G$1001,0)=0,"",_xlfn.XLOOKUP(C720,customers!$A$1:$A$1001,customers!$G$1:$G$1001,0))</f>
        <v>United States</v>
      </c>
      <c r="I720" t="str">
        <f>IF(_xlfn.XLOOKUP(D720,products!$A$1:$A$1001,products!$B$1:$B$1001,0)=0,"",_xlfn.XLOOKUP(D720,products!$A$1:$A$1001,products!$B$1:$B$1001,0))</f>
        <v>Lib</v>
      </c>
      <c r="J720" t="str">
        <f>IF(_xlfn.XLOOKUP(D720,products!$A$1:$A$1001,products!$C$1:$C$1001,0)=0,"",_xlfn.XLOOKUP(D720,products!$A$1:$A$1001,products!$C$1:$C$1001,0))</f>
        <v>D</v>
      </c>
      <c r="K720" s="1">
        <f>IF(_xlfn.XLOOKUP(D720,products!$A$1:$A$1001,products!$D$1:$D$1001,0)=0,"",_xlfn.XLOOKUP(D720,products!$A$1:$A$1001,products!$D$1:$D$1001,0))</f>
        <v>1</v>
      </c>
      <c r="L720">
        <f>IF(_xlfn.XLOOKUP(D720,products!$A$1:$A$1001,products!$E$1:$E$1001,0)=0,"",_xlfn.XLOOKUP(D720,products!$A$1:$A$1001,products!$E$1:$E$1001,0))</f>
        <v>12.95</v>
      </c>
      <c r="M720">
        <f t="shared" si="33"/>
        <v>38.849999999999994</v>
      </c>
      <c r="N720" t="str">
        <f t="shared" si="34"/>
        <v>Liberica</v>
      </c>
      <c r="O720" t="str">
        <f t="shared" si="35"/>
        <v>Dark</v>
      </c>
      <c r="P720" t="str">
        <f>IF(_xlfn.XLOOKUP(C720,customers!$A$1:$A$1001,customers!$I$1:$I$1001,0)=0,"",_xlfn.XLOOKUP(C720,customers!$A$1:$A$1001,customers!$I$1:$I$1001,0))</f>
        <v>No</v>
      </c>
    </row>
    <row r="721" spans="1:16" x14ac:dyDescent="0.2">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IF(_xlfn.XLOOKUP(C721,customers!$A$1:$A$1001,customers!$G$1:$G$1001,0)=0,"",_xlfn.XLOOKUP(C721,customers!$A$1:$A$1001,customers!$G$1:$G$1001,0))</f>
        <v>United States</v>
      </c>
      <c r="I721" t="str">
        <f>IF(_xlfn.XLOOKUP(D721,products!$A$1:$A$1001,products!$B$1:$B$1001,0)=0,"",_xlfn.XLOOKUP(D721,products!$A$1:$A$1001,products!$B$1:$B$1001,0))</f>
        <v>Lib</v>
      </c>
      <c r="J721" t="str">
        <f>IF(_xlfn.XLOOKUP(D721,products!$A$1:$A$1001,products!$C$1:$C$1001,0)=0,"",_xlfn.XLOOKUP(D721,products!$A$1:$A$1001,products!$C$1:$C$1001,0))</f>
        <v>L</v>
      </c>
      <c r="K721" s="1">
        <f>IF(_xlfn.XLOOKUP(D721,products!$A$1:$A$1001,products!$D$1:$D$1001,0)=0,"",_xlfn.XLOOKUP(D721,products!$A$1:$A$1001,products!$D$1:$D$1001,0))</f>
        <v>1</v>
      </c>
      <c r="L721">
        <f>IF(_xlfn.XLOOKUP(D721,products!$A$1:$A$1001,products!$E$1:$E$1001,0)=0,"",_xlfn.XLOOKUP(D721,products!$A$1:$A$1001,products!$E$1:$E$1001,0))</f>
        <v>15.85</v>
      </c>
      <c r="M721">
        <f t="shared" si="33"/>
        <v>79.25</v>
      </c>
      <c r="N721" t="str">
        <f t="shared" si="34"/>
        <v>Liberica</v>
      </c>
      <c r="O721" t="str">
        <f t="shared" si="35"/>
        <v>Light</v>
      </c>
      <c r="P721" t="str">
        <f>IF(_xlfn.XLOOKUP(C721,customers!$A$1:$A$1001,customers!$I$1:$I$1001,0)=0,"",_xlfn.XLOOKUP(C721,customers!$A$1:$A$1001,customers!$I$1:$I$1001,0))</f>
        <v>Yes</v>
      </c>
    </row>
    <row r="722" spans="1:16" x14ac:dyDescent="0.2">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IF(_xlfn.XLOOKUP(C722,customers!$A$1:$A$1001,customers!$G$1:$G$1001,0)=0,"",_xlfn.XLOOKUP(C722,customers!$A$1:$A$1001,customers!$G$1:$G$1001,0))</f>
        <v>United States</v>
      </c>
      <c r="I722" t="str">
        <f>IF(_xlfn.XLOOKUP(D722,products!$A$1:$A$1001,products!$B$1:$B$1001,0)=0,"",_xlfn.XLOOKUP(D722,products!$A$1:$A$1001,products!$B$1:$B$1001,0))</f>
        <v>Exc</v>
      </c>
      <c r="J722" t="str">
        <f>IF(_xlfn.XLOOKUP(D722,products!$A$1:$A$1001,products!$C$1:$C$1001,0)=0,"",_xlfn.XLOOKUP(D722,products!$A$1:$A$1001,products!$C$1:$C$1001,0))</f>
        <v>D</v>
      </c>
      <c r="K722" s="1">
        <f>IF(_xlfn.XLOOKUP(D722,products!$A$1:$A$1001,products!$D$1:$D$1001,0)=0,"",_xlfn.XLOOKUP(D722,products!$A$1:$A$1001,products!$D$1:$D$1001,0))</f>
        <v>0.5</v>
      </c>
      <c r="L722">
        <f>IF(_xlfn.XLOOKUP(D722,products!$A$1:$A$1001,products!$E$1:$E$1001,0)=0,"",_xlfn.XLOOKUP(D722,products!$A$1:$A$1001,products!$E$1:$E$1001,0))</f>
        <v>7.29</v>
      </c>
      <c r="M722">
        <f t="shared" si="33"/>
        <v>36.450000000000003</v>
      </c>
      <c r="N722" t="str">
        <f t="shared" si="34"/>
        <v>Excelsa</v>
      </c>
      <c r="O722" t="str">
        <f t="shared" si="35"/>
        <v>Dark</v>
      </c>
      <c r="P722" t="str">
        <f>IF(_xlfn.XLOOKUP(C722,customers!$A$1:$A$1001,customers!$I$1:$I$1001,0)=0,"",_xlfn.XLOOKUP(C722,customers!$A$1:$A$1001,customers!$I$1:$I$1001,0))</f>
        <v>Yes</v>
      </c>
    </row>
    <row r="723" spans="1:16" x14ac:dyDescent="0.2">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IF(_xlfn.XLOOKUP(C723,customers!$A$1:$A$1001,customers!$G$1:$G$1001,0)=0,"",_xlfn.XLOOKUP(C723,customers!$A$1:$A$1001,customers!$G$1:$G$1001,0))</f>
        <v>United States</v>
      </c>
      <c r="I723" t="str">
        <f>IF(_xlfn.XLOOKUP(D723,products!$A$1:$A$1001,products!$B$1:$B$1001,0)=0,"",_xlfn.XLOOKUP(D723,products!$A$1:$A$1001,products!$B$1:$B$1001,0))</f>
        <v>Rob</v>
      </c>
      <c r="J723" t="str">
        <f>IF(_xlfn.XLOOKUP(D723,products!$A$1:$A$1001,products!$C$1:$C$1001,0)=0,"",_xlfn.XLOOKUP(D723,products!$A$1:$A$1001,products!$C$1:$C$1001,0))</f>
        <v>M</v>
      </c>
      <c r="K723" s="1">
        <f>IF(_xlfn.XLOOKUP(D723,products!$A$1:$A$1001,products!$D$1:$D$1001,0)=0,"",_xlfn.XLOOKUP(D723,products!$A$1:$A$1001,products!$D$1:$D$1001,0))</f>
        <v>0.2</v>
      </c>
      <c r="L723">
        <f>IF(_xlfn.XLOOKUP(D723,products!$A$1:$A$1001,products!$E$1:$E$1001,0)=0,"",_xlfn.XLOOKUP(D723,products!$A$1:$A$1001,products!$E$1:$E$1001,0))</f>
        <v>2.9849999999999999</v>
      </c>
      <c r="M723">
        <f t="shared" si="33"/>
        <v>8.9550000000000001</v>
      </c>
      <c r="N723" t="str">
        <f t="shared" si="34"/>
        <v>Robusta</v>
      </c>
      <c r="O723" t="str">
        <f t="shared" si="35"/>
        <v>Medium</v>
      </c>
      <c r="P723" t="str">
        <f>IF(_xlfn.XLOOKUP(C723,customers!$A$1:$A$1001,customers!$I$1:$I$1001,0)=0,"",_xlfn.XLOOKUP(C723,customers!$A$1:$A$1001,customers!$I$1:$I$1001,0))</f>
        <v>Yes</v>
      </c>
    </row>
    <row r="724" spans="1:16" x14ac:dyDescent="0.2">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IF(_xlfn.XLOOKUP(C724,customers!$A$1:$A$1001,customers!$G$1:$G$1001,0)=0,"",_xlfn.XLOOKUP(C724,customers!$A$1:$A$1001,customers!$G$1:$G$1001,0))</f>
        <v>United States</v>
      </c>
      <c r="I724" t="str">
        <f>IF(_xlfn.XLOOKUP(D724,products!$A$1:$A$1001,products!$B$1:$B$1001,0)=0,"",_xlfn.XLOOKUP(D724,products!$A$1:$A$1001,products!$B$1:$B$1001,0))</f>
        <v>Exc</v>
      </c>
      <c r="J724" t="str">
        <f>IF(_xlfn.XLOOKUP(D724,products!$A$1:$A$1001,products!$C$1:$C$1001,0)=0,"",_xlfn.XLOOKUP(D724,products!$A$1:$A$1001,products!$C$1:$C$1001,0))</f>
        <v>D</v>
      </c>
      <c r="K724" s="1">
        <f>IF(_xlfn.XLOOKUP(D724,products!$A$1:$A$1001,products!$D$1:$D$1001,0)=0,"",_xlfn.XLOOKUP(D724,products!$A$1:$A$1001,products!$D$1:$D$1001,0))</f>
        <v>1</v>
      </c>
      <c r="L724">
        <f>IF(_xlfn.XLOOKUP(D724,products!$A$1:$A$1001,products!$E$1:$E$1001,0)=0,"",_xlfn.XLOOKUP(D724,products!$A$1:$A$1001,products!$E$1:$E$1001,0))</f>
        <v>12.15</v>
      </c>
      <c r="M724">
        <f t="shared" si="33"/>
        <v>24.3</v>
      </c>
      <c r="N724" t="str">
        <f t="shared" si="34"/>
        <v>Excelsa</v>
      </c>
      <c r="O724" t="str">
        <f t="shared" si="35"/>
        <v>Dark</v>
      </c>
      <c r="P724" t="str">
        <f>IF(_xlfn.XLOOKUP(C724,customers!$A$1:$A$1001,customers!$I$1:$I$1001,0)=0,"",_xlfn.XLOOKUP(C724,customers!$A$1:$A$1001,customers!$I$1:$I$1001,0))</f>
        <v>No</v>
      </c>
    </row>
    <row r="725" spans="1:16" x14ac:dyDescent="0.2">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IF(_xlfn.XLOOKUP(C725,customers!$A$1:$A$1001,customers!$G$1:$G$1001,0)=0,"",_xlfn.XLOOKUP(C725,customers!$A$1:$A$1001,customers!$G$1:$G$1001,0))</f>
        <v>United States</v>
      </c>
      <c r="I725" t="str">
        <f>IF(_xlfn.XLOOKUP(D725,products!$A$1:$A$1001,products!$B$1:$B$1001,0)=0,"",_xlfn.XLOOKUP(D725,products!$A$1:$A$1001,products!$B$1:$B$1001,0))</f>
        <v>Exc</v>
      </c>
      <c r="J725" t="str">
        <f>IF(_xlfn.XLOOKUP(D725,products!$A$1:$A$1001,products!$C$1:$C$1001,0)=0,"",_xlfn.XLOOKUP(D725,products!$A$1:$A$1001,products!$C$1:$C$1001,0))</f>
        <v>M</v>
      </c>
      <c r="K725" s="1">
        <f>IF(_xlfn.XLOOKUP(D725,products!$A$1:$A$1001,products!$D$1:$D$1001,0)=0,"",_xlfn.XLOOKUP(D725,products!$A$1:$A$1001,products!$D$1:$D$1001,0))</f>
        <v>2.5</v>
      </c>
      <c r="L725">
        <f>IF(_xlfn.XLOOKUP(D725,products!$A$1:$A$1001,products!$E$1:$E$1001,0)=0,"",_xlfn.XLOOKUP(D725,products!$A$1:$A$1001,products!$E$1:$E$1001,0))</f>
        <v>31.624999999999996</v>
      </c>
      <c r="M725">
        <f t="shared" si="33"/>
        <v>63.249999999999993</v>
      </c>
      <c r="N725" t="str">
        <f t="shared" si="34"/>
        <v>Excelsa</v>
      </c>
      <c r="O725" t="str">
        <f t="shared" si="35"/>
        <v>Medium</v>
      </c>
      <c r="P725" t="str">
        <f>IF(_xlfn.XLOOKUP(C725,customers!$A$1:$A$1001,customers!$I$1:$I$1001,0)=0,"",_xlfn.XLOOKUP(C725,customers!$A$1:$A$1001,customers!$I$1:$I$1001,0))</f>
        <v>No</v>
      </c>
    </row>
    <row r="726" spans="1:16" x14ac:dyDescent="0.2">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IF(_xlfn.XLOOKUP(C726,customers!$A$1:$A$1001,customers!$G$1:$G$1001,0)=0,"",_xlfn.XLOOKUP(C726,customers!$A$1:$A$1001,customers!$G$1:$G$1001,0))</f>
        <v>United States</v>
      </c>
      <c r="I726" t="str">
        <f>IF(_xlfn.XLOOKUP(D726,products!$A$1:$A$1001,products!$B$1:$B$1001,0)=0,"",_xlfn.XLOOKUP(D726,products!$A$1:$A$1001,products!$B$1:$B$1001,0))</f>
        <v>Ara</v>
      </c>
      <c r="J726" t="str">
        <f>IF(_xlfn.XLOOKUP(D726,products!$A$1:$A$1001,products!$C$1:$C$1001,0)=0,"",_xlfn.XLOOKUP(D726,products!$A$1:$A$1001,products!$C$1:$C$1001,0))</f>
        <v>M</v>
      </c>
      <c r="K726" s="1">
        <f>IF(_xlfn.XLOOKUP(D726,products!$A$1:$A$1001,products!$D$1:$D$1001,0)=0,"",_xlfn.XLOOKUP(D726,products!$A$1:$A$1001,products!$D$1:$D$1001,0))</f>
        <v>0.2</v>
      </c>
      <c r="L726">
        <f>IF(_xlfn.XLOOKUP(D726,products!$A$1:$A$1001,products!$E$1:$E$1001,0)=0,"",_xlfn.XLOOKUP(D726,products!$A$1:$A$1001,products!$E$1:$E$1001,0))</f>
        <v>3.375</v>
      </c>
      <c r="M726">
        <f t="shared" si="33"/>
        <v>6.75</v>
      </c>
      <c r="N726" t="str">
        <f t="shared" si="34"/>
        <v>Arabica</v>
      </c>
      <c r="O726" t="str">
        <f t="shared" si="35"/>
        <v>Medium</v>
      </c>
      <c r="P726" t="str">
        <f>IF(_xlfn.XLOOKUP(C726,customers!$A$1:$A$1001,customers!$I$1:$I$1001,0)=0,"",_xlfn.XLOOKUP(C726,customers!$A$1:$A$1001,customers!$I$1:$I$1001,0))</f>
        <v>Yes</v>
      </c>
    </row>
    <row r="727" spans="1:16" x14ac:dyDescent="0.2">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IF(_xlfn.XLOOKUP(C727,customers!$A$1:$A$1001,customers!$G$1:$G$1001,0)=0,"",_xlfn.XLOOKUP(C727,customers!$A$1:$A$1001,customers!$G$1:$G$1001,0))</f>
        <v>United States</v>
      </c>
      <c r="I727" t="str">
        <f>IF(_xlfn.XLOOKUP(D727,products!$A$1:$A$1001,products!$B$1:$B$1001,0)=0,"",_xlfn.XLOOKUP(D727,products!$A$1:$A$1001,products!$B$1:$B$1001,0))</f>
        <v>Ara</v>
      </c>
      <c r="J727" t="str">
        <f>IF(_xlfn.XLOOKUP(D727,products!$A$1:$A$1001,products!$C$1:$C$1001,0)=0,"",_xlfn.XLOOKUP(D727,products!$A$1:$A$1001,products!$C$1:$C$1001,0))</f>
        <v>L</v>
      </c>
      <c r="K727" s="1">
        <f>IF(_xlfn.XLOOKUP(D727,products!$A$1:$A$1001,products!$D$1:$D$1001,0)=0,"",_xlfn.XLOOKUP(D727,products!$A$1:$A$1001,products!$D$1:$D$1001,0))</f>
        <v>0.2</v>
      </c>
      <c r="L727">
        <f>IF(_xlfn.XLOOKUP(D727,products!$A$1:$A$1001,products!$E$1:$E$1001,0)=0,"",_xlfn.XLOOKUP(D727,products!$A$1:$A$1001,products!$E$1:$E$1001,0))</f>
        <v>3.8849999999999998</v>
      </c>
      <c r="M727">
        <f t="shared" si="33"/>
        <v>23.31</v>
      </c>
      <c r="N727" t="str">
        <f t="shared" si="34"/>
        <v>Arabica</v>
      </c>
      <c r="O727" t="str">
        <f t="shared" si="35"/>
        <v>Light</v>
      </c>
      <c r="P727" t="str">
        <f>IF(_xlfn.XLOOKUP(C727,customers!$A$1:$A$1001,customers!$I$1:$I$1001,0)=0,"",_xlfn.XLOOKUP(C727,customers!$A$1:$A$1001,customers!$I$1:$I$1001,0))</f>
        <v>No</v>
      </c>
    </row>
    <row r="728" spans="1:16" x14ac:dyDescent="0.2">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IF(_xlfn.XLOOKUP(C728,customers!$A$1:$A$1001,customers!$G$1:$G$1001,0)=0,"",_xlfn.XLOOKUP(C728,customers!$A$1:$A$1001,customers!$G$1:$G$1001,0))</f>
        <v>United States</v>
      </c>
      <c r="I728" t="str">
        <f>IF(_xlfn.XLOOKUP(D728,products!$A$1:$A$1001,products!$B$1:$B$1001,0)=0,"",_xlfn.XLOOKUP(D728,products!$A$1:$A$1001,products!$B$1:$B$1001,0))</f>
        <v>Lib</v>
      </c>
      <c r="J728" t="str">
        <f>IF(_xlfn.XLOOKUP(D728,products!$A$1:$A$1001,products!$C$1:$C$1001,0)=0,"",_xlfn.XLOOKUP(D728,products!$A$1:$A$1001,products!$C$1:$C$1001,0))</f>
        <v>L</v>
      </c>
      <c r="K728" s="1">
        <f>IF(_xlfn.XLOOKUP(D728,products!$A$1:$A$1001,products!$D$1:$D$1001,0)=0,"",_xlfn.XLOOKUP(D728,products!$A$1:$A$1001,products!$D$1:$D$1001,0))</f>
        <v>2.5</v>
      </c>
      <c r="L728">
        <f>IF(_xlfn.XLOOKUP(D728,products!$A$1:$A$1001,products!$E$1:$E$1001,0)=0,"",_xlfn.XLOOKUP(D728,products!$A$1:$A$1001,products!$E$1:$E$1001,0))</f>
        <v>36.454999999999998</v>
      </c>
      <c r="M728">
        <f t="shared" si="33"/>
        <v>145.82</v>
      </c>
      <c r="N728" t="str">
        <f t="shared" si="34"/>
        <v>Liberica</v>
      </c>
      <c r="O728" t="str">
        <f t="shared" si="35"/>
        <v>Light</v>
      </c>
      <c r="P728" t="str">
        <f>IF(_xlfn.XLOOKUP(C728,customers!$A$1:$A$1001,customers!$I$1:$I$1001,0)=0,"",_xlfn.XLOOKUP(C728,customers!$A$1:$A$1001,customers!$I$1:$I$1001,0))</f>
        <v>No</v>
      </c>
    </row>
    <row r="729" spans="1:16" x14ac:dyDescent="0.2">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IF(_xlfn.XLOOKUP(C729,customers!$A$1:$A$1001,customers!$G$1:$G$1001,0)=0,"",_xlfn.XLOOKUP(C729,customers!$A$1:$A$1001,customers!$G$1:$G$1001,0))</f>
        <v>Ireland</v>
      </c>
      <c r="I729" t="str">
        <f>IF(_xlfn.XLOOKUP(D729,products!$A$1:$A$1001,products!$B$1:$B$1001,0)=0,"",_xlfn.XLOOKUP(D729,products!$A$1:$A$1001,products!$B$1:$B$1001,0))</f>
        <v>Rob</v>
      </c>
      <c r="J729" t="str">
        <f>IF(_xlfn.XLOOKUP(D729,products!$A$1:$A$1001,products!$C$1:$C$1001,0)=0,"",_xlfn.XLOOKUP(D729,products!$A$1:$A$1001,products!$C$1:$C$1001,0))</f>
        <v>M</v>
      </c>
      <c r="K729" s="1">
        <f>IF(_xlfn.XLOOKUP(D729,products!$A$1:$A$1001,products!$D$1:$D$1001,0)=0,"",_xlfn.XLOOKUP(D729,products!$A$1:$A$1001,products!$D$1:$D$1001,0))</f>
        <v>0.5</v>
      </c>
      <c r="L729">
        <f>IF(_xlfn.XLOOKUP(D729,products!$A$1:$A$1001,products!$E$1:$E$1001,0)=0,"",_xlfn.XLOOKUP(D729,products!$A$1:$A$1001,products!$E$1:$E$1001,0))</f>
        <v>5.97</v>
      </c>
      <c r="M729">
        <f t="shared" si="33"/>
        <v>29.849999999999998</v>
      </c>
      <c r="N729" t="str">
        <f t="shared" si="34"/>
        <v>Robusta</v>
      </c>
      <c r="O729" t="str">
        <f t="shared" si="35"/>
        <v>Medium</v>
      </c>
      <c r="P729" t="str">
        <f>IF(_xlfn.XLOOKUP(C729,customers!$A$1:$A$1001,customers!$I$1:$I$1001,0)=0,"",_xlfn.XLOOKUP(C729,customers!$A$1:$A$1001,customers!$I$1:$I$1001,0))</f>
        <v>Yes</v>
      </c>
    </row>
    <row r="730" spans="1:16" x14ac:dyDescent="0.2">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IF(_xlfn.XLOOKUP(C730,customers!$A$1:$A$1001,customers!$G$1:$G$1001,0)=0,"",_xlfn.XLOOKUP(C730,customers!$A$1:$A$1001,customers!$G$1:$G$1001,0))</f>
        <v>United States</v>
      </c>
      <c r="I730" t="str">
        <f>IF(_xlfn.XLOOKUP(D730,products!$A$1:$A$1001,products!$B$1:$B$1001,0)=0,"",_xlfn.XLOOKUP(D730,products!$A$1:$A$1001,products!$B$1:$B$1001,0))</f>
        <v>Exc</v>
      </c>
      <c r="J730" t="str">
        <f>IF(_xlfn.XLOOKUP(D730,products!$A$1:$A$1001,products!$C$1:$C$1001,0)=0,"",_xlfn.XLOOKUP(D730,products!$A$1:$A$1001,products!$C$1:$C$1001,0))</f>
        <v>D</v>
      </c>
      <c r="K730" s="1">
        <f>IF(_xlfn.XLOOKUP(D730,products!$A$1:$A$1001,products!$D$1:$D$1001,0)=0,"",_xlfn.XLOOKUP(D730,products!$A$1:$A$1001,products!$D$1:$D$1001,0))</f>
        <v>0.5</v>
      </c>
      <c r="L730">
        <f>IF(_xlfn.XLOOKUP(D730,products!$A$1:$A$1001,products!$E$1:$E$1001,0)=0,"",_xlfn.XLOOKUP(D730,products!$A$1:$A$1001,products!$E$1:$E$1001,0))</f>
        <v>7.29</v>
      </c>
      <c r="M730">
        <f t="shared" si="33"/>
        <v>21.87</v>
      </c>
      <c r="N730" t="str">
        <f t="shared" si="34"/>
        <v>Excelsa</v>
      </c>
      <c r="O730" t="str">
        <f t="shared" si="35"/>
        <v>Dark</v>
      </c>
      <c r="P730" t="str">
        <f>IF(_xlfn.XLOOKUP(C730,customers!$A$1:$A$1001,customers!$I$1:$I$1001,0)=0,"",_xlfn.XLOOKUP(C730,customers!$A$1:$A$1001,customers!$I$1:$I$1001,0))</f>
        <v>Yes</v>
      </c>
    </row>
    <row r="731" spans="1:16" x14ac:dyDescent="0.2">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IF(_xlfn.XLOOKUP(C731,customers!$A$1:$A$1001,customers!$G$1:$G$1001,0)=0,"",_xlfn.XLOOKUP(C731,customers!$A$1:$A$1001,customers!$G$1:$G$1001,0))</f>
        <v>United Kingdom</v>
      </c>
      <c r="I731" t="str">
        <f>IF(_xlfn.XLOOKUP(D731,products!$A$1:$A$1001,products!$B$1:$B$1001,0)=0,"",_xlfn.XLOOKUP(D731,products!$A$1:$A$1001,products!$B$1:$B$1001,0))</f>
        <v>Lib</v>
      </c>
      <c r="J731" t="str">
        <f>IF(_xlfn.XLOOKUP(D731,products!$A$1:$A$1001,products!$C$1:$C$1001,0)=0,"",_xlfn.XLOOKUP(D731,products!$A$1:$A$1001,products!$C$1:$C$1001,0))</f>
        <v>M</v>
      </c>
      <c r="K731" s="1">
        <f>IF(_xlfn.XLOOKUP(D731,products!$A$1:$A$1001,products!$D$1:$D$1001,0)=0,"",_xlfn.XLOOKUP(D731,products!$A$1:$A$1001,products!$D$1:$D$1001,0))</f>
        <v>0.2</v>
      </c>
      <c r="L731">
        <f>IF(_xlfn.XLOOKUP(D731,products!$A$1:$A$1001,products!$E$1:$E$1001,0)=0,"",_xlfn.XLOOKUP(D731,products!$A$1:$A$1001,products!$E$1:$E$1001,0))</f>
        <v>4.3650000000000002</v>
      </c>
      <c r="M731">
        <f t="shared" si="33"/>
        <v>4.3650000000000002</v>
      </c>
      <c r="N731" t="str">
        <f t="shared" si="34"/>
        <v>Liberica</v>
      </c>
      <c r="O731" t="str">
        <f t="shared" si="35"/>
        <v>Medium</v>
      </c>
      <c r="P731" t="str">
        <f>IF(_xlfn.XLOOKUP(C731,customers!$A$1:$A$1001,customers!$I$1:$I$1001,0)=0,"",_xlfn.XLOOKUP(C731,customers!$A$1:$A$1001,customers!$I$1:$I$1001,0))</f>
        <v>No</v>
      </c>
    </row>
    <row r="732" spans="1:16" x14ac:dyDescent="0.2">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IF(_xlfn.XLOOKUP(C732,customers!$A$1:$A$1001,customers!$G$1:$G$1001,0)=0,"",_xlfn.XLOOKUP(C732,customers!$A$1:$A$1001,customers!$G$1:$G$1001,0))</f>
        <v>United States</v>
      </c>
      <c r="I732" t="str">
        <f>IF(_xlfn.XLOOKUP(D732,products!$A$1:$A$1001,products!$B$1:$B$1001,0)=0,"",_xlfn.XLOOKUP(D732,products!$A$1:$A$1001,products!$B$1:$B$1001,0))</f>
        <v>Lib</v>
      </c>
      <c r="J732" t="str">
        <f>IF(_xlfn.XLOOKUP(D732,products!$A$1:$A$1001,products!$C$1:$C$1001,0)=0,"",_xlfn.XLOOKUP(D732,products!$A$1:$A$1001,products!$C$1:$C$1001,0))</f>
        <v>L</v>
      </c>
      <c r="K732" s="1">
        <f>IF(_xlfn.XLOOKUP(D732,products!$A$1:$A$1001,products!$D$1:$D$1001,0)=0,"",_xlfn.XLOOKUP(D732,products!$A$1:$A$1001,products!$D$1:$D$1001,0))</f>
        <v>2.5</v>
      </c>
      <c r="L732">
        <f>IF(_xlfn.XLOOKUP(D732,products!$A$1:$A$1001,products!$E$1:$E$1001,0)=0,"",_xlfn.XLOOKUP(D732,products!$A$1:$A$1001,products!$E$1:$E$1001,0))</f>
        <v>36.454999999999998</v>
      </c>
      <c r="M732">
        <f t="shared" si="33"/>
        <v>36.454999999999998</v>
      </c>
      <c r="N732" t="str">
        <f t="shared" si="34"/>
        <v>Liberica</v>
      </c>
      <c r="O732" t="str">
        <f t="shared" si="35"/>
        <v>Light</v>
      </c>
      <c r="P732" t="str">
        <f>IF(_xlfn.XLOOKUP(C732,customers!$A$1:$A$1001,customers!$I$1:$I$1001,0)=0,"",_xlfn.XLOOKUP(C732,customers!$A$1:$A$1001,customers!$I$1:$I$1001,0))</f>
        <v>No</v>
      </c>
    </row>
    <row r="733" spans="1:16" x14ac:dyDescent="0.2">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IF(_xlfn.XLOOKUP(C733,customers!$A$1:$A$1001,customers!$G$1:$G$1001,0)=0,"",_xlfn.XLOOKUP(C733,customers!$A$1:$A$1001,customers!$G$1:$G$1001,0))</f>
        <v>United States</v>
      </c>
      <c r="I733" t="str">
        <f>IF(_xlfn.XLOOKUP(D733,products!$A$1:$A$1001,products!$B$1:$B$1001,0)=0,"",_xlfn.XLOOKUP(D733,products!$A$1:$A$1001,products!$B$1:$B$1001,0))</f>
        <v>Lib</v>
      </c>
      <c r="J733" t="str">
        <f>IF(_xlfn.XLOOKUP(D733,products!$A$1:$A$1001,products!$C$1:$C$1001,0)=0,"",_xlfn.XLOOKUP(D733,products!$A$1:$A$1001,products!$C$1:$C$1001,0))</f>
        <v>D</v>
      </c>
      <c r="K733" s="1">
        <f>IF(_xlfn.XLOOKUP(D733,products!$A$1:$A$1001,products!$D$1:$D$1001,0)=0,"",_xlfn.XLOOKUP(D733,products!$A$1:$A$1001,products!$D$1:$D$1001,0))</f>
        <v>0.2</v>
      </c>
      <c r="L733">
        <f>IF(_xlfn.XLOOKUP(D733,products!$A$1:$A$1001,products!$E$1:$E$1001,0)=0,"",_xlfn.XLOOKUP(D733,products!$A$1:$A$1001,products!$E$1:$E$1001,0))</f>
        <v>3.8849999999999998</v>
      </c>
      <c r="M733">
        <f t="shared" si="33"/>
        <v>15.54</v>
      </c>
      <c r="N733" t="str">
        <f t="shared" si="34"/>
        <v>Liberica</v>
      </c>
      <c r="O733" t="str">
        <f t="shared" si="35"/>
        <v>Dark</v>
      </c>
      <c r="P733" t="str">
        <f>IF(_xlfn.XLOOKUP(C733,customers!$A$1:$A$1001,customers!$I$1:$I$1001,0)=0,"",_xlfn.XLOOKUP(C733,customers!$A$1:$A$1001,customers!$I$1:$I$1001,0))</f>
        <v>Yes</v>
      </c>
    </row>
    <row r="734" spans="1:16" x14ac:dyDescent="0.2">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IF(_xlfn.XLOOKUP(C734,customers!$A$1:$A$1001,customers!$G$1:$G$1001,0)=0,"",_xlfn.XLOOKUP(C734,customers!$A$1:$A$1001,customers!$G$1:$G$1001,0))</f>
        <v>United States</v>
      </c>
      <c r="I734" t="str">
        <f>IF(_xlfn.XLOOKUP(D734,products!$A$1:$A$1001,products!$B$1:$B$1001,0)=0,"",_xlfn.XLOOKUP(D734,products!$A$1:$A$1001,products!$B$1:$B$1001,0))</f>
        <v>Exc</v>
      </c>
      <c r="J734" t="str">
        <f>IF(_xlfn.XLOOKUP(D734,products!$A$1:$A$1001,products!$C$1:$C$1001,0)=0,"",_xlfn.XLOOKUP(D734,products!$A$1:$A$1001,products!$C$1:$C$1001,0))</f>
        <v>L</v>
      </c>
      <c r="K734" s="1">
        <f>IF(_xlfn.XLOOKUP(D734,products!$A$1:$A$1001,products!$D$1:$D$1001,0)=0,"",_xlfn.XLOOKUP(D734,products!$A$1:$A$1001,products!$D$1:$D$1001,0))</f>
        <v>0.2</v>
      </c>
      <c r="L734">
        <f>IF(_xlfn.XLOOKUP(D734,products!$A$1:$A$1001,products!$E$1:$E$1001,0)=0,"",_xlfn.XLOOKUP(D734,products!$A$1:$A$1001,products!$E$1:$E$1001,0))</f>
        <v>4.4550000000000001</v>
      </c>
      <c r="M734">
        <f t="shared" si="33"/>
        <v>8.91</v>
      </c>
      <c r="N734" t="str">
        <f t="shared" si="34"/>
        <v>Excelsa</v>
      </c>
      <c r="O734" t="str">
        <f t="shared" si="35"/>
        <v>Light</v>
      </c>
      <c r="P734" t="str">
        <f>IF(_xlfn.XLOOKUP(C734,customers!$A$1:$A$1001,customers!$I$1:$I$1001,0)=0,"",_xlfn.XLOOKUP(C734,customers!$A$1:$A$1001,customers!$I$1:$I$1001,0))</f>
        <v>No</v>
      </c>
    </row>
    <row r="735" spans="1:16" x14ac:dyDescent="0.2">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IF(_xlfn.XLOOKUP(C735,customers!$A$1:$A$1001,customers!$G$1:$G$1001,0)=0,"",_xlfn.XLOOKUP(C735,customers!$A$1:$A$1001,customers!$G$1:$G$1001,0))</f>
        <v>United States</v>
      </c>
      <c r="I735" t="str">
        <f>IF(_xlfn.XLOOKUP(D735,products!$A$1:$A$1001,products!$B$1:$B$1001,0)=0,"",_xlfn.XLOOKUP(D735,products!$A$1:$A$1001,products!$B$1:$B$1001,0))</f>
        <v>Lib</v>
      </c>
      <c r="J735" t="str">
        <f>IF(_xlfn.XLOOKUP(D735,products!$A$1:$A$1001,products!$C$1:$C$1001,0)=0,"",_xlfn.XLOOKUP(D735,products!$A$1:$A$1001,products!$C$1:$C$1001,0))</f>
        <v>M</v>
      </c>
      <c r="K735" s="1">
        <f>IF(_xlfn.XLOOKUP(D735,products!$A$1:$A$1001,products!$D$1:$D$1001,0)=0,"",_xlfn.XLOOKUP(D735,products!$A$1:$A$1001,products!$D$1:$D$1001,0))</f>
        <v>2.5</v>
      </c>
      <c r="L735">
        <f>IF(_xlfn.XLOOKUP(D735,products!$A$1:$A$1001,products!$E$1:$E$1001,0)=0,"",_xlfn.XLOOKUP(D735,products!$A$1:$A$1001,products!$E$1:$E$1001,0))</f>
        <v>33.464999999999996</v>
      </c>
      <c r="M735">
        <f t="shared" si="33"/>
        <v>100.39499999999998</v>
      </c>
      <c r="N735" t="str">
        <f t="shared" si="34"/>
        <v>Liberica</v>
      </c>
      <c r="O735" t="str">
        <f t="shared" si="35"/>
        <v>Medium</v>
      </c>
      <c r="P735" t="str">
        <f>IF(_xlfn.XLOOKUP(C735,customers!$A$1:$A$1001,customers!$I$1:$I$1001,0)=0,"",_xlfn.XLOOKUP(C735,customers!$A$1:$A$1001,customers!$I$1:$I$1001,0))</f>
        <v>Yes</v>
      </c>
    </row>
    <row r="736" spans="1:16" x14ac:dyDescent="0.2">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IF(_xlfn.XLOOKUP(C736,customers!$A$1:$A$1001,customers!$G$1:$G$1001,0)=0,"",_xlfn.XLOOKUP(C736,customers!$A$1:$A$1001,customers!$G$1:$G$1001,0))</f>
        <v>United States</v>
      </c>
      <c r="I736" t="str">
        <f>IF(_xlfn.XLOOKUP(D736,products!$A$1:$A$1001,products!$B$1:$B$1001,0)=0,"",_xlfn.XLOOKUP(D736,products!$A$1:$A$1001,products!$B$1:$B$1001,0))</f>
        <v>Rob</v>
      </c>
      <c r="J736" t="str">
        <f>IF(_xlfn.XLOOKUP(D736,products!$A$1:$A$1001,products!$C$1:$C$1001,0)=0,"",_xlfn.XLOOKUP(D736,products!$A$1:$A$1001,products!$C$1:$C$1001,0))</f>
        <v>D</v>
      </c>
      <c r="K736" s="1">
        <f>IF(_xlfn.XLOOKUP(D736,products!$A$1:$A$1001,products!$D$1:$D$1001,0)=0,"",_xlfn.XLOOKUP(D736,products!$A$1:$A$1001,products!$D$1:$D$1001,0))</f>
        <v>0.2</v>
      </c>
      <c r="L736">
        <f>IF(_xlfn.XLOOKUP(D736,products!$A$1:$A$1001,products!$E$1:$E$1001,0)=0,"",_xlfn.XLOOKUP(D736,products!$A$1:$A$1001,products!$E$1:$E$1001,0))</f>
        <v>2.6849999999999996</v>
      </c>
      <c r="M736">
        <f t="shared" si="33"/>
        <v>13.424999999999997</v>
      </c>
      <c r="N736" t="str">
        <f t="shared" si="34"/>
        <v>Robusta</v>
      </c>
      <c r="O736" t="str">
        <f t="shared" si="35"/>
        <v>Dark</v>
      </c>
      <c r="P736" t="str">
        <f>IF(_xlfn.XLOOKUP(C736,customers!$A$1:$A$1001,customers!$I$1:$I$1001,0)=0,"",_xlfn.XLOOKUP(C736,customers!$A$1:$A$1001,customers!$I$1:$I$1001,0))</f>
        <v>No</v>
      </c>
    </row>
    <row r="737" spans="1:16" x14ac:dyDescent="0.2">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IF(_xlfn.XLOOKUP(C737,customers!$A$1:$A$1001,customers!$G$1:$G$1001,0)=0,"",_xlfn.XLOOKUP(C737,customers!$A$1:$A$1001,customers!$G$1:$G$1001,0))</f>
        <v>United States</v>
      </c>
      <c r="I737" t="str">
        <f>IF(_xlfn.XLOOKUP(D737,products!$A$1:$A$1001,products!$B$1:$B$1001,0)=0,"",_xlfn.XLOOKUP(D737,products!$A$1:$A$1001,products!$B$1:$B$1001,0))</f>
        <v>Exc</v>
      </c>
      <c r="J737" t="str">
        <f>IF(_xlfn.XLOOKUP(D737,products!$A$1:$A$1001,products!$C$1:$C$1001,0)=0,"",_xlfn.XLOOKUP(D737,products!$A$1:$A$1001,products!$C$1:$C$1001,0))</f>
        <v>D</v>
      </c>
      <c r="K737" s="1">
        <f>IF(_xlfn.XLOOKUP(D737,products!$A$1:$A$1001,products!$D$1:$D$1001,0)=0,"",_xlfn.XLOOKUP(D737,products!$A$1:$A$1001,products!$D$1:$D$1001,0))</f>
        <v>0.2</v>
      </c>
      <c r="L737">
        <f>IF(_xlfn.XLOOKUP(D737,products!$A$1:$A$1001,products!$E$1:$E$1001,0)=0,"",_xlfn.XLOOKUP(D737,products!$A$1:$A$1001,products!$E$1:$E$1001,0))</f>
        <v>3.645</v>
      </c>
      <c r="M737">
        <f t="shared" si="33"/>
        <v>21.87</v>
      </c>
      <c r="N737" t="str">
        <f t="shared" si="34"/>
        <v>Excelsa</v>
      </c>
      <c r="O737" t="str">
        <f t="shared" si="35"/>
        <v>Dark</v>
      </c>
      <c r="P737" t="str">
        <f>IF(_xlfn.XLOOKUP(C737,customers!$A$1:$A$1001,customers!$I$1:$I$1001,0)=0,"",_xlfn.XLOOKUP(C737,customers!$A$1:$A$1001,customers!$I$1:$I$1001,0))</f>
        <v>No</v>
      </c>
    </row>
    <row r="738" spans="1:16" x14ac:dyDescent="0.2">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IF(_xlfn.XLOOKUP(C738,customers!$A$1:$A$1001,customers!$G$1:$G$1001,0)=0,"",_xlfn.XLOOKUP(C738,customers!$A$1:$A$1001,customers!$G$1:$G$1001,0))</f>
        <v>Ireland</v>
      </c>
      <c r="I738" t="str">
        <f>IF(_xlfn.XLOOKUP(D738,products!$A$1:$A$1001,products!$B$1:$B$1001,0)=0,"",_xlfn.XLOOKUP(D738,products!$A$1:$A$1001,products!$B$1:$B$1001,0))</f>
        <v>Lib</v>
      </c>
      <c r="J738" t="str">
        <f>IF(_xlfn.XLOOKUP(D738,products!$A$1:$A$1001,products!$C$1:$C$1001,0)=0,"",_xlfn.XLOOKUP(D738,products!$A$1:$A$1001,products!$C$1:$C$1001,0))</f>
        <v>D</v>
      </c>
      <c r="K738" s="1">
        <f>IF(_xlfn.XLOOKUP(D738,products!$A$1:$A$1001,products!$D$1:$D$1001,0)=0,"",_xlfn.XLOOKUP(D738,products!$A$1:$A$1001,products!$D$1:$D$1001,0))</f>
        <v>1</v>
      </c>
      <c r="L738">
        <f>IF(_xlfn.XLOOKUP(D738,products!$A$1:$A$1001,products!$E$1:$E$1001,0)=0,"",_xlfn.XLOOKUP(D738,products!$A$1:$A$1001,products!$E$1:$E$1001,0))</f>
        <v>12.95</v>
      </c>
      <c r="M738">
        <f t="shared" si="33"/>
        <v>25.9</v>
      </c>
      <c r="N738" t="str">
        <f t="shared" si="34"/>
        <v>Liberica</v>
      </c>
      <c r="O738" t="str">
        <f t="shared" si="35"/>
        <v>Dark</v>
      </c>
      <c r="P738" t="str">
        <f>IF(_xlfn.XLOOKUP(C738,customers!$A$1:$A$1001,customers!$I$1:$I$1001,0)=0,"",_xlfn.XLOOKUP(C738,customers!$A$1:$A$1001,customers!$I$1:$I$1001,0))</f>
        <v>Yes</v>
      </c>
    </row>
    <row r="739" spans="1:16" x14ac:dyDescent="0.2">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IF(_xlfn.XLOOKUP(C739,customers!$A$1:$A$1001,customers!$G$1:$G$1001,0)=0,"",_xlfn.XLOOKUP(C739,customers!$A$1:$A$1001,customers!$G$1:$G$1001,0))</f>
        <v>United States</v>
      </c>
      <c r="I739" t="str">
        <f>IF(_xlfn.XLOOKUP(D739,products!$A$1:$A$1001,products!$B$1:$B$1001,0)=0,"",_xlfn.XLOOKUP(D739,products!$A$1:$A$1001,products!$B$1:$B$1001,0))</f>
        <v>Ara</v>
      </c>
      <c r="J739" t="str">
        <f>IF(_xlfn.XLOOKUP(D739,products!$A$1:$A$1001,products!$C$1:$C$1001,0)=0,"",_xlfn.XLOOKUP(D739,products!$A$1:$A$1001,products!$C$1:$C$1001,0))</f>
        <v>M</v>
      </c>
      <c r="K739" s="1">
        <f>IF(_xlfn.XLOOKUP(D739,products!$A$1:$A$1001,products!$D$1:$D$1001,0)=0,"",_xlfn.XLOOKUP(D739,products!$A$1:$A$1001,products!$D$1:$D$1001,0))</f>
        <v>1</v>
      </c>
      <c r="L739">
        <f>IF(_xlfn.XLOOKUP(D739,products!$A$1:$A$1001,products!$E$1:$E$1001,0)=0,"",_xlfn.XLOOKUP(D739,products!$A$1:$A$1001,products!$E$1:$E$1001,0))</f>
        <v>11.25</v>
      </c>
      <c r="M739">
        <f t="shared" si="33"/>
        <v>56.25</v>
      </c>
      <c r="N739" t="str">
        <f t="shared" si="34"/>
        <v>Arabica</v>
      </c>
      <c r="O739" t="str">
        <f t="shared" si="35"/>
        <v>Medium</v>
      </c>
      <c r="P739" t="str">
        <f>IF(_xlfn.XLOOKUP(C739,customers!$A$1:$A$1001,customers!$I$1:$I$1001,0)=0,"",_xlfn.XLOOKUP(C739,customers!$A$1:$A$1001,customers!$I$1:$I$1001,0))</f>
        <v>No</v>
      </c>
    </row>
    <row r="740" spans="1:16" x14ac:dyDescent="0.2">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IF(_xlfn.XLOOKUP(C740,customers!$A$1:$A$1001,customers!$G$1:$G$1001,0)=0,"",_xlfn.XLOOKUP(C740,customers!$A$1:$A$1001,customers!$G$1:$G$1001,0))</f>
        <v>United Kingdom</v>
      </c>
      <c r="I740" t="str">
        <f>IF(_xlfn.XLOOKUP(D740,products!$A$1:$A$1001,products!$B$1:$B$1001,0)=0,"",_xlfn.XLOOKUP(D740,products!$A$1:$A$1001,products!$B$1:$B$1001,0))</f>
        <v>Rob</v>
      </c>
      <c r="J740" t="str">
        <f>IF(_xlfn.XLOOKUP(D740,products!$A$1:$A$1001,products!$C$1:$C$1001,0)=0,"",_xlfn.XLOOKUP(D740,products!$A$1:$A$1001,products!$C$1:$C$1001,0))</f>
        <v>L</v>
      </c>
      <c r="K740" s="1">
        <f>IF(_xlfn.XLOOKUP(D740,products!$A$1:$A$1001,products!$D$1:$D$1001,0)=0,"",_xlfn.XLOOKUP(D740,products!$A$1:$A$1001,products!$D$1:$D$1001,0))</f>
        <v>0.2</v>
      </c>
      <c r="L740">
        <f>IF(_xlfn.XLOOKUP(D740,products!$A$1:$A$1001,products!$E$1:$E$1001,0)=0,"",_xlfn.XLOOKUP(D740,products!$A$1:$A$1001,products!$E$1:$E$1001,0))</f>
        <v>3.5849999999999995</v>
      </c>
      <c r="M740">
        <f t="shared" si="33"/>
        <v>10.754999999999999</v>
      </c>
      <c r="N740" t="str">
        <f t="shared" si="34"/>
        <v>Robusta</v>
      </c>
      <c r="O740" t="str">
        <f t="shared" si="35"/>
        <v>Light</v>
      </c>
      <c r="P740" t="str">
        <f>IF(_xlfn.XLOOKUP(C740,customers!$A$1:$A$1001,customers!$I$1:$I$1001,0)=0,"",_xlfn.XLOOKUP(C740,customers!$A$1:$A$1001,customers!$I$1:$I$1001,0))</f>
        <v>No</v>
      </c>
    </row>
    <row r="741" spans="1:16" x14ac:dyDescent="0.2">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IF(_xlfn.XLOOKUP(C741,customers!$A$1:$A$1001,customers!$G$1:$G$1001,0)=0,"",_xlfn.XLOOKUP(C741,customers!$A$1:$A$1001,customers!$G$1:$G$1001,0))</f>
        <v>Ireland</v>
      </c>
      <c r="I741" t="str">
        <f>IF(_xlfn.XLOOKUP(D741,products!$A$1:$A$1001,products!$B$1:$B$1001,0)=0,"",_xlfn.XLOOKUP(D741,products!$A$1:$A$1001,products!$B$1:$B$1001,0))</f>
        <v>Exc</v>
      </c>
      <c r="J741" t="str">
        <f>IF(_xlfn.XLOOKUP(D741,products!$A$1:$A$1001,products!$C$1:$C$1001,0)=0,"",_xlfn.XLOOKUP(D741,products!$A$1:$A$1001,products!$C$1:$C$1001,0))</f>
        <v>D</v>
      </c>
      <c r="K741" s="1">
        <f>IF(_xlfn.XLOOKUP(D741,products!$A$1:$A$1001,products!$D$1:$D$1001,0)=0,"",_xlfn.XLOOKUP(D741,products!$A$1:$A$1001,products!$D$1:$D$1001,0))</f>
        <v>0.2</v>
      </c>
      <c r="L741">
        <f>IF(_xlfn.XLOOKUP(D741,products!$A$1:$A$1001,products!$E$1:$E$1001,0)=0,"",_xlfn.XLOOKUP(D741,products!$A$1:$A$1001,products!$E$1:$E$1001,0))</f>
        <v>3.645</v>
      </c>
      <c r="M741">
        <f t="shared" si="33"/>
        <v>18.225000000000001</v>
      </c>
      <c r="N741" t="str">
        <f t="shared" si="34"/>
        <v>Excelsa</v>
      </c>
      <c r="O741" t="str">
        <f t="shared" si="35"/>
        <v>Dark</v>
      </c>
      <c r="P741" t="str">
        <f>IF(_xlfn.XLOOKUP(C741,customers!$A$1:$A$1001,customers!$I$1:$I$1001,0)=0,"",_xlfn.XLOOKUP(C741,customers!$A$1:$A$1001,customers!$I$1:$I$1001,0))</f>
        <v>No</v>
      </c>
    </row>
    <row r="742" spans="1:16" x14ac:dyDescent="0.2">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IF(_xlfn.XLOOKUP(C742,customers!$A$1:$A$1001,customers!$G$1:$G$1001,0)=0,"",_xlfn.XLOOKUP(C742,customers!$A$1:$A$1001,customers!$G$1:$G$1001,0))</f>
        <v>Ireland</v>
      </c>
      <c r="I742" t="str">
        <f>IF(_xlfn.XLOOKUP(D742,products!$A$1:$A$1001,products!$B$1:$B$1001,0)=0,"",_xlfn.XLOOKUP(D742,products!$A$1:$A$1001,products!$B$1:$B$1001,0))</f>
        <v>Rob</v>
      </c>
      <c r="J742" t="str">
        <f>IF(_xlfn.XLOOKUP(D742,products!$A$1:$A$1001,products!$C$1:$C$1001,0)=0,"",_xlfn.XLOOKUP(D742,products!$A$1:$A$1001,products!$C$1:$C$1001,0))</f>
        <v>L</v>
      </c>
      <c r="K742" s="1">
        <f>IF(_xlfn.XLOOKUP(D742,products!$A$1:$A$1001,products!$D$1:$D$1001,0)=0,"",_xlfn.XLOOKUP(D742,products!$A$1:$A$1001,products!$D$1:$D$1001,0))</f>
        <v>0.5</v>
      </c>
      <c r="L742">
        <f>IF(_xlfn.XLOOKUP(D742,products!$A$1:$A$1001,products!$E$1:$E$1001,0)=0,"",_xlfn.XLOOKUP(D742,products!$A$1:$A$1001,products!$E$1:$E$1001,0))</f>
        <v>7.169999999999999</v>
      </c>
      <c r="M742">
        <f t="shared" si="33"/>
        <v>28.679999999999996</v>
      </c>
      <c r="N742" t="str">
        <f t="shared" si="34"/>
        <v>Robusta</v>
      </c>
      <c r="O742" t="str">
        <f t="shared" si="35"/>
        <v>Light</v>
      </c>
      <c r="P742" t="str">
        <f>IF(_xlfn.XLOOKUP(C742,customers!$A$1:$A$1001,customers!$I$1:$I$1001,0)=0,"",_xlfn.XLOOKUP(C742,customers!$A$1:$A$1001,customers!$I$1:$I$1001,0))</f>
        <v>No</v>
      </c>
    </row>
    <row r="743" spans="1:16" x14ac:dyDescent="0.2">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IF(_xlfn.XLOOKUP(C743,customers!$A$1:$A$1001,customers!$G$1:$G$1001,0)=0,"",_xlfn.XLOOKUP(C743,customers!$A$1:$A$1001,customers!$G$1:$G$1001,0))</f>
        <v>United States</v>
      </c>
      <c r="I743" t="str">
        <f>IF(_xlfn.XLOOKUP(D743,products!$A$1:$A$1001,products!$B$1:$B$1001,0)=0,"",_xlfn.XLOOKUP(D743,products!$A$1:$A$1001,products!$B$1:$B$1001,0))</f>
        <v>Lib</v>
      </c>
      <c r="J743" t="str">
        <f>IF(_xlfn.XLOOKUP(D743,products!$A$1:$A$1001,products!$C$1:$C$1001,0)=0,"",_xlfn.XLOOKUP(D743,products!$A$1:$A$1001,products!$C$1:$C$1001,0))</f>
        <v>M</v>
      </c>
      <c r="K743" s="1">
        <f>IF(_xlfn.XLOOKUP(D743,products!$A$1:$A$1001,products!$D$1:$D$1001,0)=0,"",_xlfn.XLOOKUP(D743,products!$A$1:$A$1001,products!$D$1:$D$1001,0))</f>
        <v>0.2</v>
      </c>
      <c r="L743">
        <f>IF(_xlfn.XLOOKUP(D743,products!$A$1:$A$1001,products!$E$1:$E$1001,0)=0,"",_xlfn.XLOOKUP(D743,products!$A$1:$A$1001,products!$E$1:$E$1001,0))</f>
        <v>4.3650000000000002</v>
      </c>
      <c r="M743">
        <f t="shared" si="33"/>
        <v>8.73</v>
      </c>
      <c r="N743" t="str">
        <f t="shared" si="34"/>
        <v>Liberica</v>
      </c>
      <c r="O743" t="str">
        <f t="shared" si="35"/>
        <v>Medium</v>
      </c>
      <c r="P743" t="str">
        <f>IF(_xlfn.XLOOKUP(C743,customers!$A$1:$A$1001,customers!$I$1:$I$1001,0)=0,"",_xlfn.XLOOKUP(C743,customers!$A$1:$A$1001,customers!$I$1:$I$1001,0))</f>
        <v>No</v>
      </c>
    </row>
    <row r="744" spans="1:16" x14ac:dyDescent="0.2">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IF(_xlfn.XLOOKUP(C744,customers!$A$1:$A$1001,customers!$G$1:$G$1001,0)=0,"",_xlfn.XLOOKUP(C744,customers!$A$1:$A$1001,customers!$G$1:$G$1001,0))</f>
        <v>United States</v>
      </c>
      <c r="I744" t="str">
        <f>IF(_xlfn.XLOOKUP(D744,products!$A$1:$A$1001,products!$B$1:$B$1001,0)=0,"",_xlfn.XLOOKUP(D744,products!$A$1:$A$1001,products!$B$1:$B$1001,0))</f>
        <v>Lib</v>
      </c>
      <c r="J744" t="str">
        <f>IF(_xlfn.XLOOKUP(D744,products!$A$1:$A$1001,products!$C$1:$C$1001,0)=0,"",_xlfn.XLOOKUP(D744,products!$A$1:$A$1001,products!$C$1:$C$1001,0))</f>
        <v>M</v>
      </c>
      <c r="K744" s="1">
        <f>IF(_xlfn.XLOOKUP(D744,products!$A$1:$A$1001,products!$D$1:$D$1001,0)=0,"",_xlfn.XLOOKUP(D744,products!$A$1:$A$1001,products!$D$1:$D$1001,0))</f>
        <v>1</v>
      </c>
      <c r="L744">
        <f>IF(_xlfn.XLOOKUP(D744,products!$A$1:$A$1001,products!$E$1:$E$1001,0)=0,"",_xlfn.XLOOKUP(D744,products!$A$1:$A$1001,products!$E$1:$E$1001,0))</f>
        <v>14.55</v>
      </c>
      <c r="M744">
        <f t="shared" si="33"/>
        <v>58.2</v>
      </c>
      <c r="N744" t="str">
        <f t="shared" si="34"/>
        <v>Liberica</v>
      </c>
      <c r="O744" t="str">
        <f t="shared" si="35"/>
        <v>Medium</v>
      </c>
      <c r="P744" t="str">
        <f>IF(_xlfn.XLOOKUP(C744,customers!$A$1:$A$1001,customers!$I$1:$I$1001,0)=0,"",_xlfn.XLOOKUP(C744,customers!$A$1:$A$1001,customers!$I$1:$I$1001,0))</f>
        <v>No</v>
      </c>
    </row>
    <row r="745" spans="1:16" x14ac:dyDescent="0.2">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IF(_xlfn.XLOOKUP(C745,customers!$A$1:$A$1001,customers!$G$1:$G$1001,0)=0,"",_xlfn.XLOOKUP(C745,customers!$A$1:$A$1001,customers!$G$1:$G$1001,0))</f>
        <v>United States</v>
      </c>
      <c r="I745" t="str">
        <f>IF(_xlfn.XLOOKUP(D745,products!$A$1:$A$1001,products!$B$1:$B$1001,0)=0,"",_xlfn.XLOOKUP(D745,products!$A$1:$A$1001,products!$B$1:$B$1001,0))</f>
        <v>Ara</v>
      </c>
      <c r="J745" t="str">
        <f>IF(_xlfn.XLOOKUP(D745,products!$A$1:$A$1001,products!$C$1:$C$1001,0)=0,"",_xlfn.XLOOKUP(D745,products!$A$1:$A$1001,products!$C$1:$C$1001,0))</f>
        <v>D</v>
      </c>
      <c r="K745" s="1">
        <f>IF(_xlfn.XLOOKUP(D745,products!$A$1:$A$1001,products!$D$1:$D$1001,0)=0,"",_xlfn.XLOOKUP(D745,products!$A$1:$A$1001,products!$D$1:$D$1001,0))</f>
        <v>0.5</v>
      </c>
      <c r="L745">
        <f>IF(_xlfn.XLOOKUP(D745,products!$A$1:$A$1001,products!$E$1:$E$1001,0)=0,"",_xlfn.XLOOKUP(D745,products!$A$1:$A$1001,products!$E$1:$E$1001,0))</f>
        <v>5.97</v>
      </c>
      <c r="M745">
        <f t="shared" si="33"/>
        <v>17.91</v>
      </c>
      <c r="N745" t="str">
        <f t="shared" si="34"/>
        <v>Arabica</v>
      </c>
      <c r="O745" t="str">
        <f t="shared" si="35"/>
        <v>Dark</v>
      </c>
      <c r="P745" t="str">
        <f>IF(_xlfn.XLOOKUP(C745,customers!$A$1:$A$1001,customers!$I$1:$I$1001,0)=0,"",_xlfn.XLOOKUP(C745,customers!$A$1:$A$1001,customers!$I$1:$I$1001,0))</f>
        <v>No</v>
      </c>
    </row>
    <row r="746" spans="1:16" x14ac:dyDescent="0.2">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IF(_xlfn.XLOOKUP(C746,customers!$A$1:$A$1001,customers!$G$1:$G$1001,0)=0,"",_xlfn.XLOOKUP(C746,customers!$A$1:$A$1001,customers!$G$1:$G$1001,0))</f>
        <v>United States</v>
      </c>
      <c r="I746" t="str">
        <f>IF(_xlfn.XLOOKUP(D746,products!$A$1:$A$1001,products!$B$1:$B$1001,0)=0,"",_xlfn.XLOOKUP(D746,products!$A$1:$A$1001,products!$B$1:$B$1001,0))</f>
        <v>Rob</v>
      </c>
      <c r="J746" t="str">
        <f>IF(_xlfn.XLOOKUP(D746,products!$A$1:$A$1001,products!$C$1:$C$1001,0)=0,"",_xlfn.XLOOKUP(D746,products!$A$1:$A$1001,products!$C$1:$C$1001,0))</f>
        <v>M</v>
      </c>
      <c r="K746" s="1">
        <f>IF(_xlfn.XLOOKUP(D746,products!$A$1:$A$1001,products!$D$1:$D$1001,0)=0,"",_xlfn.XLOOKUP(D746,products!$A$1:$A$1001,products!$D$1:$D$1001,0))</f>
        <v>0.2</v>
      </c>
      <c r="L746">
        <f>IF(_xlfn.XLOOKUP(D746,products!$A$1:$A$1001,products!$E$1:$E$1001,0)=0,"",_xlfn.XLOOKUP(D746,products!$A$1:$A$1001,products!$E$1:$E$1001,0))</f>
        <v>2.9849999999999999</v>
      </c>
      <c r="M746">
        <f t="shared" si="33"/>
        <v>17.91</v>
      </c>
      <c r="N746" t="str">
        <f t="shared" si="34"/>
        <v>Robusta</v>
      </c>
      <c r="O746" t="str">
        <f t="shared" si="35"/>
        <v>Medium</v>
      </c>
      <c r="P746" t="str">
        <f>IF(_xlfn.XLOOKUP(C746,customers!$A$1:$A$1001,customers!$I$1:$I$1001,0)=0,"",_xlfn.XLOOKUP(C746,customers!$A$1:$A$1001,customers!$I$1:$I$1001,0))</f>
        <v>Yes</v>
      </c>
    </row>
    <row r="747" spans="1:16" x14ac:dyDescent="0.2">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IF(_xlfn.XLOOKUP(C747,customers!$A$1:$A$1001,customers!$G$1:$G$1001,0)=0,"",_xlfn.XLOOKUP(C747,customers!$A$1:$A$1001,customers!$G$1:$G$1001,0))</f>
        <v>Ireland</v>
      </c>
      <c r="I747" t="str">
        <f>IF(_xlfn.XLOOKUP(D747,products!$A$1:$A$1001,products!$B$1:$B$1001,0)=0,"",_xlfn.XLOOKUP(D747,products!$A$1:$A$1001,products!$B$1:$B$1001,0))</f>
        <v>Exc</v>
      </c>
      <c r="J747" t="str">
        <f>IF(_xlfn.XLOOKUP(D747,products!$A$1:$A$1001,products!$C$1:$C$1001,0)=0,"",_xlfn.XLOOKUP(D747,products!$A$1:$A$1001,products!$C$1:$C$1001,0))</f>
        <v>D</v>
      </c>
      <c r="K747" s="1">
        <f>IF(_xlfn.XLOOKUP(D747,products!$A$1:$A$1001,products!$D$1:$D$1001,0)=0,"",_xlfn.XLOOKUP(D747,products!$A$1:$A$1001,products!$D$1:$D$1001,0))</f>
        <v>0.5</v>
      </c>
      <c r="L747">
        <f>IF(_xlfn.XLOOKUP(D747,products!$A$1:$A$1001,products!$E$1:$E$1001,0)=0,"",_xlfn.XLOOKUP(D747,products!$A$1:$A$1001,products!$E$1:$E$1001,0))</f>
        <v>7.29</v>
      </c>
      <c r="M747">
        <f t="shared" si="33"/>
        <v>14.58</v>
      </c>
      <c r="N747" t="str">
        <f t="shared" si="34"/>
        <v>Excelsa</v>
      </c>
      <c r="O747" t="str">
        <f t="shared" si="35"/>
        <v>Dark</v>
      </c>
      <c r="P747" t="str">
        <f>IF(_xlfn.XLOOKUP(C747,customers!$A$1:$A$1001,customers!$I$1:$I$1001,0)=0,"",_xlfn.XLOOKUP(C747,customers!$A$1:$A$1001,customers!$I$1:$I$1001,0))</f>
        <v>No</v>
      </c>
    </row>
    <row r="748" spans="1:16" x14ac:dyDescent="0.2">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IF(_xlfn.XLOOKUP(C748,customers!$A$1:$A$1001,customers!$G$1:$G$1001,0)=0,"",_xlfn.XLOOKUP(C748,customers!$A$1:$A$1001,customers!$G$1:$G$1001,0))</f>
        <v>Ireland</v>
      </c>
      <c r="I748" t="str">
        <f>IF(_xlfn.XLOOKUP(D748,products!$A$1:$A$1001,products!$B$1:$B$1001,0)=0,"",_xlfn.XLOOKUP(D748,products!$A$1:$A$1001,products!$B$1:$B$1001,0))</f>
        <v>Ara</v>
      </c>
      <c r="J748" t="str">
        <f>IF(_xlfn.XLOOKUP(D748,products!$A$1:$A$1001,products!$C$1:$C$1001,0)=0,"",_xlfn.XLOOKUP(D748,products!$A$1:$A$1001,products!$C$1:$C$1001,0))</f>
        <v>M</v>
      </c>
      <c r="K748" s="1">
        <f>IF(_xlfn.XLOOKUP(D748,products!$A$1:$A$1001,products!$D$1:$D$1001,0)=0,"",_xlfn.XLOOKUP(D748,products!$A$1:$A$1001,products!$D$1:$D$1001,0))</f>
        <v>1</v>
      </c>
      <c r="L748">
        <f>IF(_xlfn.XLOOKUP(D748,products!$A$1:$A$1001,products!$E$1:$E$1001,0)=0,"",_xlfn.XLOOKUP(D748,products!$A$1:$A$1001,products!$E$1:$E$1001,0))</f>
        <v>11.25</v>
      </c>
      <c r="M748">
        <f t="shared" si="33"/>
        <v>33.75</v>
      </c>
      <c r="N748" t="str">
        <f t="shared" si="34"/>
        <v>Arabica</v>
      </c>
      <c r="O748" t="str">
        <f t="shared" si="35"/>
        <v>Medium</v>
      </c>
      <c r="P748" t="str">
        <f>IF(_xlfn.XLOOKUP(C748,customers!$A$1:$A$1001,customers!$I$1:$I$1001,0)=0,"",_xlfn.XLOOKUP(C748,customers!$A$1:$A$1001,customers!$I$1:$I$1001,0))</f>
        <v>No</v>
      </c>
    </row>
    <row r="749" spans="1:16" x14ac:dyDescent="0.2">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IF(_xlfn.XLOOKUP(C749,customers!$A$1:$A$1001,customers!$G$1:$G$1001,0)=0,"",_xlfn.XLOOKUP(C749,customers!$A$1:$A$1001,customers!$G$1:$G$1001,0))</f>
        <v>Ireland</v>
      </c>
      <c r="I749" t="str">
        <f>IF(_xlfn.XLOOKUP(D749,products!$A$1:$A$1001,products!$B$1:$B$1001,0)=0,"",_xlfn.XLOOKUP(D749,products!$A$1:$A$1001,products!$B$1:$B$1001,0))</f>
        <v>Lib</v>
      </c>
      <c r="J749" t="str">
        <f>IF(_xlfn.XLOOKUP(D749,products!$A$1:$A$1001,products!$C$1:$C$1001,0)=0,"",_xlfn.XLOOKUP(D749,products!$A$1:$A$1001,products!$C$1:$C$1001,0))</f>
        <v>M</v>
      </c>
      <c r="K749" s="1">
        <f>IF(_xlfn.XLOOKUP(D749,products!$A$1:$A$1001,products!$D$1:$D$1001,0)=0,"",_xlfn.XLOOKUP(D749,products!$A$1:$A$1001,products!$D$1:$D$1001,0))</f>
        <v>0.5</v>
      </c>
      <c r="L749">
        <f>IF(_xlfn.XLOOKUP(D749,products!$A$1:$A$1001,products!$E$1:$E$1001,0)=0,"",_xlfn.XLOOKUP(D749,products!$A$1:$A$1001,products!$E$1:$E$1001,0))</f>
        <v>8.73</v>
      </c>
      <c r="M749">
        <f t="shared" si="33"/>
        <v>34.92</v>
      </c>
      <c r="N749" t="str">
        <f t="shared" si="34"/>
        <v>Liberica</v>
      </c>
      <c r="O749" t="str">
        <f t="shared" si="35"/>
        <v>Medium</v>
      </c>
      <c r="P749" t="str">
        <f>IF(_xlfn.XLOOKUP(C749,customers!$A$1:$A$1001,customers!$I$1:$I$1001,0)=0,"",_xlfn.XLOOKUP(C749,customers!$A$1:$A$1001,customers!$I$1:$I$1001,0))</f>
        <v>Yes</v>
      </c>
    </row>
    <row r="750" spans="1:16" x14ac:dyDescent="0.2">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IF(_xlfn.XLOOKUP(C750,customers!$A$1:$A$1001,customers!$G$1:$G$1001,0)=0,"",_xlfn.XLOOKUP(C750,customers!$A$1:$A$1001,customers!$G$1:$G$1001,0))</f>
        <v>United States</v>
      </c>
      <c r="I750" t="str">
        <f>IF(_xlfn.XLOOKUP(D750,products!$A$1:$A$1001,products!$B$1:$B$1001,0)=0,"",_xlfn.XLOOKUP(D750,products!$A$1:$A$1001,products!$B$1:$B$1001,0))</f>
        <v>Exc</v>
      </c>
      <c r="J750" t="str">
        <f>IF(_xlfn.XLOOKUP(D750,products!$A$1:$A$1001,products!$C$1:$C$1001,0)=0,"",_xlfn.XLOOKUP(D750,products!$A$1:$A$1001,products!$C$1:$C$1001,0))</f>
        <v>D</v>
      </c>
      <c r="K750" s="1">
        <f>IF(_xlfn.XLOOKUP(D750,products!$A$1:$A$1001,products!$D$1:$D$1001,0)=0,"",_xlfn.XLOOKUP(D750,products!$A$1:$A$1001,products!$D$1:$D$1001,0))</f>
        <v>0.5</v>
      </c>
      <c r="L750">
        <f>IF(_xlfn.XLOOKUP(D750,products!$A$1:$A$1001,products!$E$1:$E$1001,0)=0,"",_xlfn.XLOOKUP(D750,products!$A$1:$A$1001,products!$E$1:$E$1001,0))</f>
        <v>7.29</v>
      </c>
      <c r="M750">
        <f t="shared" si="33"/>
        <v>14.58</v>
      </c>
      <c r="N750" t="str">
        <f t="shared" si="34"/>
        <v>Excelsa</v>
      </c>
      <c r="O750" t="str">
        <f t="shared" si="35"/>
        <v>Dark</v>
      </c>
      <c r="P750" t="str">
        <f>IF(_xlfn.XLOOKUP(C750,customers!$A$1:$A$1001,customers!$I$1:$I$1001,0)=0,"",_xlfn.XLOOKUP(C750,customers!$A$1:$A$1001,customers!$I$1:$I$1001,0))</f>
        <v>No</v>
      </c>
    </row>
    <row r="751" spans="1:16" x14ac:dyDescent="0.2">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IF(_xlfn.XLOOKUP(C751,customers!$A$1:$A$1001,customers!$G$1:$G$1001,0)=0,"",_xlfn.XLOOKUP(C751,customers!$A$1:$A$1001,customers!$G$1:$G$1001,0))</f>
        <v>Ireland</v>
      </c>
      <c r="I751" t="str">
        <f>IF(_xlfn.XLOOKUP(D751,products!$A$1:$A$1001,products!$B$1:$B$1001,0)=0,"",_xlfn.XLOOKUP(D751,products!$A$1:$A$1001,products!$B$1:$B$1001,0))</f>
        <v>Rob</v>
      </c>
      <c r="J751" t="str">
        <f>IF(_xlfn.XLOOKUP(D751,products!$A$1:$A$1001,products!$C$1:$C$1001,0)=0,"",_xlfn.XLOOKUP(D751,products!$A$1:$A$1001,products!$C$1:$C$1001,0))</f>
        <v>D</v>
      </c>
      <c r="K751" s="1">
        <f>IF(_xlfn.XLOOKUP(D751,products!$A$1:$A$1001,products!$D$1:$D$1001,0)=0,"",_xlfn.XLOOKUP(D751,products!$A$1:$A$1001,products!$D$1:$D$1001,0))</f>
        <v>0.2</v>
      </c>
      <c r="L751">
        <f>IF(_xlfn.XLOOKUP(D751,products!$A$1:$A$1001,products!$E$1:$E$1001,0)=0,"",_xlfn.XLOOKUP(D751,products!$A$1:$A$1001,products!$E$1:$E$1001,0))</f>
        <v>2.6849999999999996</v>
      </c>
      <c r="M751">
        <f t="shared" si="33"/>
        <v>5.3699999999999992</v>
      </c>
      <c r="N751" t="str">
        <f t="shared" si="34"/>
        <v>Robusta</v>
      </c>
      <c r="O751" t="str">
        <f t="shared" si="35"/>
        <v>Dark</v>
      </c>
      <c r="P751" t="str">
        <f>IF(_xlfn.XLOOKUP(C751,customers!$A$1:$A$1001,customers!$I$1:$I$1001,0)=0,"",_xlfn.XLOOKUP(C751,customers!$A$1:$A$1001,customers!$I$1:$I$1001,0))</f>
        <v>Yes</v>
      </c>
    </row>
    <row r="752" spans="1:16" x14ac:dyDescent="0.2">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IF(_xlfn.XLOOKUP(C752,customers!$A$1:$A$1001,customers!$G$1:$G$1001,0)=0,"",_xlfn.XLOOKUP(C752,customers!$A$1:$A$1001,customers!$G$1:$G$1001,0))</f>
        <v>United States</v>
      </c>
      <c r="I752" t="str">
        <f>IF(_xlfn.XLOOKUP(D752,products!$A$1:$A$1001,products!$B$1:$B$1001,0)=0,"",_xlfn.XLOOKUP(D752,products!$A$1:$A$1001,products!$B$1:$B$1001,0))</f>
        <v>Rob</v>
      </c>
      <c r="J752" t="str">
        <f>IF(_xlfn.XLOOKUP(D752,products!$A$1:$A$1001,products!$C$1:$C$1001,0)=0,"",_xlfn.XLOOKUP(D752,products!$A$1:$A$1001,products!$C$1:$C$1001,0))</f>
        <v>M</v>
      </c>
      <c r="K752" s="1">
        <f>IF(_xlfn.XLOOKUP(D752,products!$A$1:$A$1001,products!$D$1:$D$1001,0)=0,"",_xlfn.XLOOKUP(D752,products!$A$1:$A$1001,products!$D$1:$D$1001,0))</f>
        <v>0.5</v>
      </c>
      <c r="L752">
        <f>IF(_xlfn.XLOOKUP(D752,products!$A$1:$A$1001,products!$E$1:$E$1001,0)=0,"",_xlfn.XLOOKUP(D752,products!$A$1:$A$1001,products!$E$1:$E$1001,0))</f>
        <v>5.97</v>
      </c>
      <c r="M752">
        <f t="shared" si="33"/>
        <v>5.97</v>
      </c>
      <c r="N752" t="str">
        <f t="shared" si="34"/>
        <v>Robusta</v>
      </c>
      <c r="O752" t="str">
        <f t="shared" si="35"/>
        <v>Medium</v>
      </c>
      <c r="P752" t="str">
        <f>IF(_xlfn.XLOOKUP(C752,customers!$A$1:$A$1001,customers!$I$1:$I$1001,0)=0,"",_xlfn.XLOOKUP(C752,customers!$A$1:$A$1001,customers!$I$1:$I$1001,0))</f>
        <v>Yes</v>
      </c>
    </row>
    <row r="753" spans="1:16" x14ac:dyDescent="0.2">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IF(_xlfn.XLOOKUP(C753,customers!$A$1:$A$1001,customers!$G$1:$G$1001,0)=0,"",_xlfn.XLOOKUP(C753,customers!$A$1:$A$1001,customers!$G$1:$G$1001,0))</f>
        <v>United States</v>
      </c>
      <c r="I753" t="str">
        <f>IF(_xlfn.XLOOKUP(D753,products!$A$1:$A$1001,products!$B$1:$B$1001,0)=0,"",_xlfn.XLOOKUP(D753,products!$A$1:$A$1001,products!$B$1:$B$1001,0))</f>
        <v>Lib</v>
      </c>
      <c r="J753" t="str">
        <f>IF(_xlfn.XLOOKUP(D753,products!$A$1:$A$1001,products!$C$1:$C$1001,0)=0,"",_xlfn.XLOOKUP(D753,products!$A$1:$A$1001,products!$C$1:$C$1001,0))</f>
        <v>L</v>
      </c>
      <c r="K753" s="1">
        <f>IF(_xlfn.XLOOKUP(D753,products!$A$1:$A$1001,products!$D$1:$D$1001,0)=0,"",_xlfn.XLOOKUP(D753,products!$A$1:$A$1001,products!$D$1:$D$1001,0))</f>
        <v>0.5</v>
      </c>
      <c r="L753">
        <f>IF(_xlfn.XLOOKUP(D753,products!$A$1:$A$1001,products!$E$1:$E$1001,0)=0,"",_xlfn.XLOOKUP(D753,products!$A$1:$A$1001,products!$E$1:$E$1001,0))</f>
        <v>9.51</v>
      </c>
      <c r="M753">
        <f t="shared" si="33"/>
        <v>19.02</v>
      </c>
      <c r="N753" t="str">
        <f t="shared" si="34"/>
        <v>Liberica</v>
      </c>
      <c r="O753" t="str">
        <f t="shared" si="35"/>
        <v>Light</v>
      </c>
      <c r="P753" t="str">
        <f>IF(_xlfn.XLOOKUP(C753,customers!$A$1:$A$1001,customers!$I$1:$I$1001,0)=0,"",_xlfn.XLOOKUP(C753,customers!$A$1:$A$1001,customers!$I$1:$I$1001,0))</f>
        <v>No</v>
      </c>
    </row>
    <row r="754" spans="1:16" x14ac:dyDescent="0.2">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IF(_xlfn.XLOOKUP(C754,customers!$A$1:$A$1001,customers!$G$1:$G$1001,0)=0,"",_xlfn.XLOOKUP(C754,customers!$A$1:$A$1001,customers!$G$1:$G$1001,0))</f>
        <v>United States</v>
      </c>
      <c r="I754" t="str">
        <f>IF(_xlfn.XLOOKUP(D754,products!$A$1:$A$1001,products!$B$1:$B$1001,0)=0,"",_xlfn.XLOOKUP(D754,products!$A$1:$A$1001,products!$B$1:$B$1001,0))</f>
        <v>Exc</v>
      </c>
      <c r="J754" t="str">
        <f>IF(_xlfn.XLOOKUP(D754,products!$A$1:$A$1001,products!$C$1:$C$1001,0)=0,"",_xlfn.XLOOKUP(D754,products!$A$1:$A$1001,products!$C$1:$C$1001,0))</f>
        <v>M</v>
      </c>
      <c r="K754" s="1">
        <f>IF(_xlfn.XLOOKUP(D754,products!$A$1:$A$1001,products!$D$1:$D$1001,0)=0,"",_xlfn.XLOOKUP(D754,products!$A$1:$A$1001,products!$D$1:$D$1001,0))</f>
        <v>1</v>
      </c>
      <c r="L754">
        <f>IF(_xlfn.XLOOKUP(D754,products!$A$1:$A$1001,products!$E$1:$E$1001,0)=0,"",_xlfn.XLOOKUP(D754,products!$A$1:$A$1001,products!$E$1:$E$1001,0))</f>
        <v>13.75</v>
      </c>
      <c r="M754">
        <f t="shared" si="33"/>
        <v>27.5</v>
      </c>
      <c r="N754" t="str">
        <f t="shared" si="34"/>
        <v>Excelsa</v>
      </c>
      <c r="O754" t="str">
        <f t="shared" si="35"/>
        <v>Medium</v>
      </c>
      <c r="P754" t="str">
        <f>IF(_xlfn.XLOOKUP(C754,customers!$A$1:$A$1001,customers!$I$1:$I$1001,0)=0,"",_xlfn.XLOOKUP(C754,customers!$A$1:$A$1001,customers!$I$1:$I$1001,0))</f>
        <v>Yes</v>
      </c>
    </row>
    <row r="755" spans="1:16" x14ac:dyDescent="0.2">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IF(_xlfn.XLOOKUP(C755,customers!$A$1:$A$1001,customers!$G$1:$G$1001,0)=0,"",_xlfn.XLOOKUP(C755,customers!$A$1:$A$1001,customers!$G$1:$G$1001,0))</f>
        <v>United States</v>
      </c>
      <c r="I755" t="str">
        <f>IF(_xlfn.XLOOKUP(D755,products!$A$1:$A$1001,products!$B$1:$B$1001,0)=0,"",_xlfn.XLOOKUP(D755,products!$A$1:$A$1001,products!$B$1:$B$1001,0))</f>
        <v>Ara</v>
      </c>
      <c r="J755" t="str">
        <f>IF(_xlfn.XLOOKUP(D755,products!$A$1:$A$1001,products!$C$1:$C$1001,0)=0,"",_xlfn.XLOOKUP(D755,products!$A$1:$A$1001,products!$C$1:$C$1001,0))</f>
        <v>D</v>
      </c>
      <c r="K755" s="1">
        <f>IF(_xlfn.XLOOKUP(D755,products!$A$1:$A$1001,products!$D$1:$D$1001,0)=0,"",_xlfn.XLOOKUP(D755,products!$A$1:$A$1001,products!$D$1:$D$1001,0))</f>
        <v>0.5</v>
      </c>
      <c r="L755">
        <f>IF(_xlfn.XLOOKUP(D755,products!$A$1:$A$1001,products!$E$1:$E$1001,0)=0,"",_xlfn.XLOOKUP(D755,products!$A$1:$A$1001,products!$E$1:$E$1001,0))</f>
        <v>5.97</v>
      </c>
      <c r="M755">
        <f t="shared" si="33"/>
        <v>29.849999999999998</v>
      </c>
      <c r="N755" t="str">
        <f t="shared" si="34"/>
        <v>Arabica</v>
      </c>
      <c r="O755" t="str">
        <f t="shared" si="35"/>
        <v>Dark</v>
      </c>
      <c r="P755" t="str">
        <f>IF(_xlfn.XLOOKUP(C755,customers!$A$1:$A$1001,customers!$I$1:$I$1001,0)=0,"",_xlfn.XLOOKUP(C755,customers!$A$1:$A$1001,customers!$I$1:$I$1001,0))</f>
        <v>No</v>
      </c>
    </row>
    <row r="756" spans="1:16" x14ac:dyDescent="0.2">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IF(_xlfn.XLOOKUP(C756,customers!$A$1:$A$1001,customers!$G$1:$G$1001,0)=0,"",_xlfn.XLOOKUP(C756,customers!$A$1:$A$1001,customers!$G$1:$G$1001,0))</f>
        <v>Ireland</v>
      </c>
      <c r="I756" t="str">
        <f>IF(_xlfn.XLOOKUP(D756,products!$A$1:$A$1001,products!$B$1:$B$1001,0)=0,"",_xlfn.XLOOKUP(D756,products!$A$1:$A$1001,products!$B$1:$B$1001,0))</f>
        <v>Ara</v>
      </c>
      <c r="J756" t="str">
        <f>IF(_xlfn.XLOOKUP(D756,products!$A$1:$A$1001,products!$C$1:$C$1001,0)=0,"",_xlfn.XLOOKUP(D756,products!$A$1:$A$1001,products!$C$1:$C$1001,0))</f>
        <v>D</v>
      </c>
      <c r="K756" s="1">
        <f>IF(_xlfn.XLOOKUP(D756,products!$A$1:$A$1001,products!$D$1:$D$1001,0)=0,"",_xlfn.XLOOKUP(D756,products!$A$1:$A$1001,products!$D$1:$D$1001,0))</f>
        <v>0.2</v>
      </c>
      <c r="L756">
        <f>IF(_xlfn.XLOOKUP(D756,products!$A$1:$A$1001,products!$E$1:$E$1001,0)=0,"",_xlfn.XLOOKUP(D756,products!$A$1:$A$1001,products!$E$1:$E$1001,0))</f>
        <v>2.9849999999999999</v>
      </c>
      <c r="M756">
        <f t="shared" si="33"/>
        <v>17.91</v>
      </c>
      <c r="N756" t="str">
        <f t="shared" si="34"/>
        <v>Arabica</v>
      </c>
      <c r="O756" t="str">
        <f t="shared" si="35"/>
        <v>Dark</v>
      </c>
      <c r="P756" t="str">
        <f>IF(_xlfn.XLOOKUP(C756,customers!$A$1:$A$1001,customers!$I$1:$I$1001,0)=0,"",_xlfn.XLOOKUP(C756,customers!$A$1:$A$1001,customers!$I$1:$I$1001,0))</f>
        <v>No</v>
      </c>
    </row>
    <row r="757" spans="1:16" x14ac:dyDescent="0.2">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IF(_xlfn.XLOOKUP(C757,customers!$A$1:$A$1001,customers!$G$1:$G$1001,0)=0,"",_xlfn.XLOOKUP(C757,customers!$A$1:$A$1001,customers!$G$1:$G$1001,0))</f>
        <v>United States</v>
      </c>
      <c r="I757" t="str">
        <f>IF(_xlfn.XLOOKUP(D757,products!$A$1:$A$1001,products!$B$1:$B$1001,0)=0,"",_xlfn.XLOOKUP(D757,products!$A$1:$A$1001,products!$B$1:$B$1001,0))</f>
        <v>Lib</v>
      </c>
      <c r="J757" t="str">
        <f>IF(_xlfn.XLOOKUP(D757,products!$A$1:$A$1001,products!$C$1:$C$1001,0)=0,"",_xlfn.XLOOKUP(D757,products!$A$1:$A$1001,products!$C$1:$C$1001,0))</f>
        <v>L</v>
      </c>
      <c r="K757" s="1">
        <f>IF(_xlfn.XLOOKUP(D757,products!$A$1:$A$1001,products!$D$1:$D$1001,0)=0,"",_xlfn.XLOOKUP(D757,products!$A$1:$A$1001,products!$D$1:$D$1001,0))</f>
        <v>0.2</v>
      </c>
      <c r="L757">
        <f>IF(_xlfn.XLOOKUP(D757,products!$A$1:$A$1001,products!$E$1:$E$1001,0)=0,"",_xlfn.XLOOKUP(D757,products!$A$1:$A$1001,products!$E$1:$E$1001,0))</f>
        <v>4.7549999999999999</v>
      </c>
      <c r="M757">
        <f t="shared" si="33"/>
        <v>28.53</v>
      </c>
      <c r="N757" t="str">
        <f t="shared" si="34"/>
        <v>Liberica</v>
      </c>
      <c r="O757" t="str">
        <f t="shared" si="35"/>
        <v>Light</v>
      </c>
      <c r="P757" t="str">
        <f>IF(_xlfn.XLOOKUP(C757,customers!$A$1:$A$1001,customers!$I$1:$I$1001,0)=0,"",_xlfn.XLOOKUP(C757,customers!$A$1:$A$1001,customers!$I$1:$I$1001,0))</f>
        <v>No</v>
      </c>
    </row>
    <row r="758" spans="1:16" x14ac:dyDescent="0.2">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IF(_xlfn.XLOOKUP(C758,customers!$A$1:$A$1001,customers!$G$1:$G$1001,0)=0,"",_xlfn.XLOOKUP(C758,customers!$A$1:$A$1001,customers!$G$1:$G$1001,0))</f>
        <v>United States</v>
      </c>
      <c r="I758" t="str">
        <f>IF(_xlfn.XLOOKUP(D758,products!$A$1:$A$1001,products!$B$1:$B$1001,0)=0,"",_xlfn.XLOOKUP(D758,products!$A$1:$A$1001,products!$B$1:$B$1001,0))</f>
        <v>Rob</v>
      </c>
      <c r="J758" t="str">
        <f>IF(_xlfn.XLOOKUP(D758,products!$A$1:$A$1001,products!$C$1:$C$1001,0)=0,"",_xlfn.XLOOKUP(D758,products!$A$1:$A$1001,products!$C$1:$C$1001,0))</f>
        <v>D</v>
      </c>
      <c r="K758" s="1">
        <f>IF(_xlfn.XLOOKUP(D758,products!$A$1:$A$1001,products!$D$1:$D$1001,0)=0,"",_xlfn.XLOOKUP(D758,products!$A$1:$A$1001,products!$D$1:$D$1001,0))</f>
        <v>1</v>
      </c>
      <c r="L758">
        <f>IF(_xlfn.XLOOKUP(D758,products!$A$1:$A$1001,products!$E$1:$E$1001,0)=0,"",_xlfn.XLOOKUP(D758,products!$A$1:$A$1001,products!$E$1:$E$1001,0))</f>
        <v>8.9499999999999993</v>
      </c>
      <c r="M758">
        <f t="shared" si="33"/>
        <v>35.799999999999997</v>
      </c>
      <c r="N758" t="str">
        <f t="shared" si="34"/>
        <v>Robusta</v>
      </c>
      <c r="O758" t="str">
        <f t="shared" si="35"/>
        <v>Dark</v>
      </c>
      <c r="P758" t="str">
        <f>IF(_xlfn.XLOOKUP(C758,customers!$A$1:$A$1001,customers!$I$1:$I$1001,0)=0,"",_xlfn.XLOOKUP(C758,customers!$A$1:$A$1001,customers!$I$1:$I$1001,0))</f>
        <v>Yes</v>
      </c>
    </row>
    <row r="759" spans="1:16" x14ac:dyDescent="0.2">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IF(_xlfn.XLOOKUP(C759,customers!$A$1:$A$1001,customers!$G$1:$G$1001,0)=0,"",_xlfn.XLOOKUP(C759,customers!$A$1:$A$1001,customers!$G$1:$G$1001,0))</f>
        <v>United States</v>
      </c>
      <c r="I759" t="str">
        <f>IF(_xlfn.XLOOKUP(D759,products!$A$1:$A$1001,products!$B$1:$B$1001,0)=0,"",_xlfn.XLOOKUP(D759,products!$A$1:$A$1001,products!$B$1:$B$1001,0))</f>
        <v>Ara</v>
      </c>
      <c r="J759" t="str">
        <f>IF(_xlfn.XLOOKUP(D759,products!$A$1:$A$1001,products!$C$1:$C$1001,0)=0,"",_xlfn.XLOOKUP(D759,products!$A$1:$A$1001,products!$C$1:$C$1001,0))</f>
        <v>D</v>
      </c>
      <c r="K759" s="1">
        <f>IF(_xlfn.XLOOKUP(D759,products!$A$1:$A$1001,products!$D$1:$D$1001,0)=0,"",_xlfn.XLOOKUP(D759,products!$A$1:$A$1001,products!$D$1:$D$1001,0))</f>
        <v>0.5</v>
      </c>
      <c r="L759">
        <f>IF(_xlfn.XLOOKUP(D759,products!$A$1:$A$1001,products!$E$1:$E$1001,0)=0,"",_xlfn.XLOOKUP(D759,products!$A$1:$A$1001,products!$E$1:$E$1001,0))</f>
        <v>5.97</v>
      </c>
      <c r="M759">
        <f t="shared" si="33"/>
        <v>17.91</v>
      </c>
      <c r="N759" t="str">
        <f t="shared" si="34"/>
        <v>Arabica</v>
      </c>
      <c r="O759" t="str">
        <f t="shared" si="35"/>
        <v>Dark</v>
      </c>
      <c r="P759" t="str">
        <f>IF(_xlfn.XLOOKUP(C759,customers!$A$1:$A$1001,customers!$I$1:$I$1001,0)=0,"",_xlfn.XLOOKUP(C759,customers!$A$1:$A$1001,customers!$I$1:$I$1001,0))</f>
        <v>Yes</v>
      </c>
    </row>
    <row r="760" spans="1:16" x14ac:dyDescent="0.2">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IF(_xlfn.XLOOKUP(C760,customers!$A$1:$A$1001,customers!$G$1:$G$1001,0)=0,"",_xlfn.XLOOKUP(C760,customers!$A$1:$A$1001,customers!$G$1:$G$1001,0))</f>
        <v>United States</v>
      </c>
      <c r="I760" t="str">
        <f>IF(_xlfn.XLOOKUP(D760,products!$A$1:$A$1001,products!$B$1:$B$1001,0)=0,"",_xlfn.XLOOKUP(D760,products!$A$1:$A$1001,products!$B$1:$B$1001,0))</f>
        <v>Rob</v>
      </c>
      <c r="J760" t="str">
        <f>IF(_xlfn.XLOOKUP(D760,products!$A$1:$A$1001,products!$C$1:$C$1001,0)=0,"",_xlfn.XLOOKUP(D760,products!$A$1:$A$1001,products!$C$1:$C$1001,0))</f>
        <v>D</v>
      </c>
      <c r="K760" s="1">
        <f>IF(_xlfn.XLOOKUP(D760,products!$A$1:$A$1001,products!$D$1:$D$1001,0)=0,"",_xlfn.XLOOKUP(D760,products!$A$1:$A$1001,products!$D$1:$D$1001,0))</f>
        <v>1</v>
      </c>
      <c r="L760">
        <f>IF(_xlfn.XLOOKUP(D760,products!$A$1:$A$1001,products!$E$1:$E$1001,0)=0,"",_xlfn.XLOOKUP(D760,products!$A$1:$A$1001,products!$E$1:$E$1001,0))</f>
        <v>8.9499999999999993</v>
      </c>
      <c r="M760">
        <f t="shared" si="33"/>
        <v>8.9499999999999993</v>
      </c>
      <c r="N760" t="str">
        <f t="shared" si="34"/>
        <v>Robusta</v>
      </c>
      <c r="O760" t="str">
        <f t="shared" si="35"/>
        <v>Dark</v>
      </c>
      <c r="P760" t="str">
        <f>IF(_xlfn.XLOOKUP(C760,customers!$A$1:$A$1001,customers!$I$1:$I$1001,0)=0,"",_xlfn.XLOOKUP(C760,customers!$A$1:$A$1001,customers!$I$1:$I$1001,0))</f>
        <v>No</v>
      </c>
    </row>
    <row r="761" spans="1:16" x14ac:dyDescent="0.2">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IF(_xlfn.XLOOKUP(C761,customers!$A$1:$A$1001,customers!$G$1:$G$1001,0)=0,"",_xlfn.XLOOKUP(C761,customers!$A$1:$A$1001,customers!$G$1:$G$1001,0))</f>
        <v>United States</v>
      </c>
      <c r="I761" t="str">
        <f>IF(_xlfn.XLOOKUP(D761,products!$A$1:$A$1001,products!$B$1:$B$1001,0)=0,"",_xlfn.XLOOKUP(D761,products!$A$1:$A$1001,products!$B$1:$B$1001,0))</f>
        <v>Lib</v>
      </c>
      <c r="J761" t="str">
        <f>IF(_xlfn.XLOOKUP(D761,products!$A$1:$A$1001,products!$C$1:$C$1001,0)=0,"",_xlfn.XLOOKUP(D761,products!$A$1:$A$1001,products!$C$1:$C$1001,0))</f>
        <v>D</v>
      </c>
      <c r="K761" s="1">
        <f>IF(_xlfn.XLOOKUP(D761,products!$A$1:$A$1001,products!$D$1:$D$1001,0)=0,"",_xlfn.XLOOKUP(D761,products!$A$1:$A$1001,products!$D$1:$D$1001,0))</f>
        <v>2.5</v>
      </c>
      <c r="L761">
        <f>IF(_xlfn.XLOOKUP(D761,products!$A$1:$A$1001,products!$E$1:$E$1001,0)=0,"",_xlfn.XLOOKUP(D761,products!$A$1:$A$1001,products!$E$1:$E$1001,0))</f>
        <v>29.784999999999997</v>
      </c>
      <c r="M761">
        <f t="shared" si="33"/>
        <v>29.784999999999997</v>
      </c>
      <c r="N761" t="str">
        <f t="shared" si="34"/>
        <v>Liberica</v>
      </c>
      <c r="O761" t="str">
        <f t="shared" si="35"/>
        <v>Dark</v>
      </c>
      <c r="P761" t="str">
        <f>IF(_xlfn.XLOOKUP(C761,customers!$A$1:$A$1001,customers!$I$1:$I$1001,0)=0,"",_xlfn.XLOOKUP(C761,customers!$A$1:$A$1001,customers!$I$1:$I$1001,0))</f>
        <v>Yes</v>
      </c>
    </row>
    <row r="762" spans="1:16" x14ac:dyDescent="0.2">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IF(_xlfn.XLOOKUP(C762,customers!$A$1:$A$1001,customers!$G$1:$G$1001,0)=0,"",_xlfn.XLOOKUP(C762,customers!$A$1:$A$1001,customers!$G$1:$G$1001,0))</f>
        <v>United States</v>
      </c>
      <c r="I762" t="str">
        <f>IF(_xlfn.XLOOKUP(D762,products!$A$1:$A$1001,products!$B$1:$B$1001,0)=0,"",_xlfn.XLOOKUP(D762,products!$A$1:$A$1001,products!$B$1:$B$1001,0))</f>
        <v>Exc</v>
      </c>
      <c r="J762" t="str">
        <f>IF(_xlfn.XLOOKUP(D762,products!$A$1:$A$1001,products!$C$1:$C$1001,0)=0,"",_xlfn.XLOOKUP(D762,products!$A$1:$A$1001,products!$C$1:$C$1001,0))</f>
        <v>L</v>
      </c>
      <c r="K762" s="1">
        <f>IF(_xlfn.XLOOKUP(D762,products!$A$1:$A$1001,products!$D$1:$D$1001,0)=0,"",_xlfn.XLOOKUP(D762,products!$A$1:$A$1001,products!$D$1:$D$1001,0))</f>
        <v>0.5</v>
      </c>
      <c r="L762">
        <f>IF(_xlfn.XLOOKUP(D762,products!$A$1:$A$1001,products!$E$1:$E$1001,0)=0,"",_xlfn.XLOOKUP(D762,products!$A$1:$A$1001,products!$E$1:$E$1001,0))</f>
        <v>8.91</v>
      </c>
      <c r="M762">
        <f t="shared" si="33"/>
        <v>44.55</v>
      </c>
      <c r="N762" t="str">
        <f t="shared" si="34"/>
        <v>Excelsa</v>
      </c>
      <c r="O762" t="str">
        <f t="shared" si="35"/>
        <v>Light</v>
      </c>
      <c r="P762" t="str">
        <f>IF(_xlfn.XLOOKUP(C762,customers!$A$1:$A$1001,customers!$I$1:$I$1001,0)=0,"",_xlfn.XLOOKUP(C762,customers!$A$1:$A$1001,customers!$I$1:$I$1001,0))</f>
        <v>No</v>
      </c>
    </row>
    <row r="763" spans="1:16" x14ac:dyDescent="0.2">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IF(_xlfn.XLOOKUP(C763,customers!$A$1:$A$1001,customers!$G$1:$G$1001,0)=0,"",_xlfn.XLOOKUP(C763,customers!$A$1:$A$1001,customers!$G$1:$G$1001,0))</f>
        <v>United States</v>
      </c>
      <c r="I763" t="str">
        <f>IF(_xlfn.XLOOKUP(D763,products!$A$1:$A$1001,products!$B$1:$B$1001,0)=0,"",_xlfn.XLOOKUP(D763,products!$A$1:$A$1001,products!$B$1:$B$1001,0))</f>
        <v>Exc</v>
      </c>
      <c r="J763" t="str">
        <f>IF(_xlfn.XLOOKUP(D763,products!$A$1:$A$1001,products!$C$1:$C$1001,0)=0,"",_xlfn.XLOOKUP(D763,products!$A$1:$A$1001,products!$C$1:$C$1001,0))</f>
        <v>L</v>
      </c>
      <c r="K763" s="1">
        <f>IF(_xlfn.XLOOKUP(D763,products!$A$1:$A$1001,products!$D$1:$D$1001,0)=0,"",_xlfn.XLOOKUP(D763,products!$A$1:$A$1001,products!$D$1:$D$1001,0))</f>
        <v>1</v>
      </c>
      <c r="L763">
        <f>IF(_xlfn.XLOOKUP(D763,products!$A$1:$A$1001,products!$E$1:$E$1001,0)=0,"",_xlfn.XLOOKUP(D763,products!$A$1:$A$1001,products!$E$1:$E$1001,0))</f>
        <v>14.85</v>
      </c>
      <c r="M763">
        <f t="shared" si="33"/>
        <v>89.1</v>
      </c>
      <c r="N763" t="str">
        <f t="shared" si="34"/>
        <v>Excelsa</v>
      </c>
      <c r="O763" t="str">
        <f t="shared" si="35"/>
        <v>Light</v>
      </c>
      <c r="P763" t="str">
        <f>IF(_xlfn.XLOOKUP(C763,customers!$A$1:$A$1001,customers!$I$1:$I$1001,0)=0,"",_xlfn.XLOOKUP(C763,customers!$A$1:$A$1001,customers!$I$1:$I$1001,0))</f>
        <v>Yes</v>
      </c>
    </row>
    <row r="764" spans="1:16" x14ac:dyDescent="0.2">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IF(_xlfn.XLOOKUP(C764,customers!$A$1:$A$1001,customers!$G$1:$G$1001,0)=0,"",_xlfn.XLOOKUP(C764,customers!$A$1:$A$1001,customers!$G$1:$G$1001,0))</f>
        <v>United Kingdom</v>
      </c>
      <c r="I764" t="str">
        <f>IF(_xlfn.XLOOKUP(D764,products!$A$1:$A$1001,products!$B$1:$B$1001,0)=0,"",_xlfn.XLOOKUP(D764,products!$A$1:$A$1001,products!$B$1:$B$1001,0))</f>
        <v>Lib</v>
      </c>
      <c r="J764" t="str">
        <f>IF(_xlfn.XLOOKUP(D764,products!$A$1:$A$1001,products!$C$1:$C$1001,0)=0,"",_xlfn.XLOOKUP(D764,products!$A$1:$A$1001,products!$C$1:$C$1001,0))</f>
        <v>M</v>
      </c>
      <c r="K764" s="1">
        <f>IF(_xlfn.XLOOKUP(D764,products!$A$1:$A$1001,products!$D$1:$D$1001,0)=0,"",_xlfn.XLOOKUP(D764,products!$A$1:$A$1001,products!$D$1:$D$1001,0))</f>
        <v>0.5</v>
      </c>
      <c r="L764">
        <f>IF(_xlfn.XLOOKUP(D764,products!$A$1:$A$1001,products!$E$1:$E$1001,0)=0,"",_xlfn.XLOOKUP(D764,products!$A$1:$A$1001,products!$E$1:$E$1001,0))</f>
        <v>8.73</v>
      </c>
      <c r="M764">
        <f t="shared" si="33"/>
        <v>43.650000000000006</v>
      </c>
      <c r="N764" t="str">
        <f t="shared" si="34"/>
        <v>Liberica</v>
      </c>
      <c r="O764" t="str">
        <f t="shared" si="35"/>
        <v>Medium</v>
      </c>
      <c r="P764" t="str">
        <f>IF(_xlfn.XLOOKUP(C764,customers!$A$1:$A$1001,customers!$I$1:$I$1001,0)=0,"",_xlfn.XLOOKUP(C764,customers!$A$1:$A$1001,customers!$I$1:$I$1001,0))</f>
        <v>No</v>
      </c>
    </row>
    <row r="765" spans="1:16" x14ac:dyDescent="0.2">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IF(_xlfn.XLOOKUP(C765,customers!$A$1:$A$1001,customers!$G$1:$G$1001,0)=0,"",_xlfn.XLOOKUP(C765,customers!$A$1:$A$1001,customers!$G$1:$G$1001,0))</f>
        <v>United States</v>
      </c>
      <c r="I765" t="str">
        <f>IF(_xlfn.XLOOKUP(D765,products!$A$1:$A$1001,products!$B$1:$B$1001,0)=0,"",_xlfn.XLOOKUP(D765,products!$A$1:$A$1001,products!$B$1:$B$1001,0))</f>
        <v>Ara</v>
      </c>
      <c r="J765" t="str">
        <f>IF(_xlfn.XLOOKUP(D765,products!$A$1:$A$1001,products!$C$1:$C$1001,0)=0,"",_xlfn.XLOOKUP(D765,products!$A$1:$A$1001,products!$C$1:$C$1001,0))</f>
        <v>L</v>
      </c>
      <c r="K765" s="1">
        <f>IF(_xlfn.XLOOKUP(D765,products!$A$1:$A$1001,products!$D$1:$D$1001,0)=0,"",_xlfn.XLOOKUP(D765,products!$A$1:$A$1001,products!$D$1:$D$1001,0))</f>
        <v>0.5</v>
      </c>
      <c r="L765">
        <f>IF(_xlfn.XLOOKUP(D765,products!$A$1:$A$1001,products!$E$1:$E$1001,0)=0,"",_xlfn.XLOOKUP(D765,products!$A$1:$A$1001,products!$E$1:$E$1001,0))</f>
        <v>7.77</v>
      </c>
      <c r="M765">
        <f t="shared" si="33"/>
        <v>23.31</v>
      </c>
      <c r="N765" t="str">
        <f t="shared" si="34"/>
        <v>Arabica</v>
      </c>
      <c r="O765" t="str">
        <f t="shared" si="35"/>
        <v>Light</v>
      </c>
      <c r="P765" t="str">
        <f>IF(_xlfn.XLOOKUP(C765,customers!$A$1:$A$1001,customers!$I$1:$I$1001,0)=0,"",_xlfn.XLOOKUP(C765,customers!$A$1:$A$1001,customers!$I$1:$I$1001,0))</f>
        <v>No</v>
      </c>
    </row>
    <row r="766" spans="1:16" x14ac:dyDescent="0.2">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IF(_xlfn.XLOOKUP(C766,customers!$A$1:$A$1001,customers!$G$1:$G$1001,0)=0,"",_xlfn.XLOOKUP(C766,customers!$A$1:$A$1001,customers!$G$1:$G$1001,0))</f>
        <v>United States</v>
      </c>
      <c r="I766" t="str">
        <f>IF(_xlfn.XLOOKUP(D766,products!$A$1:$A$1001,products!$B$1:$B$1001,0)=0,"",_xlfn.XLOOKUP(D766,products!$A$1:$A$1001,products!$B$1:$B$1001,0))</f>
        <v>Ara</v>
      </c>
      <c r="J766" t="str">
        <f>IF(_xlfn.XLOOKUP(D766,products!$A$1:$A$1001,products!$C$1:$C$1001,0)=0,"",_xlfn.XLOOKUP(D766,products!$A$1:$A$1001,products!$C$1:$C$1001,0))</f>
        <v>L</v>
      </c>
      <c r="K766" s="1">
        <f>IF(_xlfn.XLOOKUP(D766,products!$A$1:$A$1001,products!$D$1:$D$1001,0)=0,"",_xlfn.XLOOKUP(D766,products!$A$1:$A$1001,products!$D$1:$D$1001,0))</f>
        <v>2.5</v>
      </c>
      <c r="L766">
        <f>IF(_xlfn.XLOOKUP(D766,products!$A$1:$A$1001,products!$E$1:$E$1001,0)=0,"",_xlfn.XLOOKUP(D766,products!$A$1:$A$1001,products!$E$1:$E$1001,0))</f>
        <v>29.784999999999997</v>
      </c>
      <c r="M766">
        <f t="shared" si="33"/>
        <v>178.70999999999998</v>
      </c>
      <c r="N766" t="str">
        <f t="shared" si="34"/>
        <v>Arabica</v>
      </c>
      <c r="O766" t="str">
        <f t="shared" si="35"/>
        <v>Light</v>
      </c>
      <c r="P766" t="str">
        <f>IF(_xlfn.XLOOKUP(C766,customers!$A$1:$A$1001,customers!$I$1:$I$1001,0)=0,"",_xlfn.XLOOKUP(C766,customers!$A$1:$A$1001,customers!$I$1:$I$1001,0))</f>
        <v>Yes</v>
      </c>
    </row>
    <row r="767" spans="1:16" x14ac:dyDescent="0.2">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IF(_xlfn.XLOOKUP(C767,customers!$A$1:$A$1001,customers!$G$1:$G$1001,0)=0,"",_xlfn.XLOOKUP(C767,customers!$A$1:$A$1001,customers!$G$1:$G$1001,0))</f>
        <v>United States</v>
      </c>
      <c r="I767" t="str">
        <f>IF(_xlfn.XLOOKUP(D767,products!$A$1:$A$1001,products!$B$1:$B$1001,0)=0,"",_xlfn.XLOOKUP(D767,products!$A$1:$A$1001,products!$B$1:$B$1001,0))</f>
        <v>Rob</v>
      </c>
      <c r="J767" t="str">
        <f>IF(_xlfn.XLOOKUP(D767,products!$A$1:$A$1001,products!$C$1:$C$1001,0)=0,"",_xlfn.XLOOKUP(D767,products!$A$1:$A$1001,products!$C$1:$C$1001,0))</f>
        <v>M</v>
      </c>
      <c r="K767" s="1">
        <f>IF(_xlfn.XLOOKUP(D767,products!$A$1:$A$1001,products!$D$1:$D$1001,0)=0,"",_xlfn.XLOOKUP(D767,products!$A$1:$A$1001,products!$D$1:$D$1001,0))</f>
        <v>1</v>
      </c>
      <c r="L767">
        <f>IF(_xlfn.XLOOKUP(D767,products!$A$1:$A$1001,products!$E$1:$E$1001,0)=0,"",_xlfn.XLOOKUP(D767,products!$A$1:$A$1001,products!$E$1:$E$1001,0))</f>
        <v>9.9499999999999993</v>
      </c>
      <c r="M767">
        <f t="shared" si="33"/>
        <v>59.699999999999996</v>
      </c>
      <c r="N767" t="str">
        <f t="shared" si="34"/>
        <v>Robusta</v>
      </c>
      <c r="O767" t="str">
        <f t="shared" si="35"/>
        <v>Medium</v>
      </c>
      <c r="P767" t="str">
        <f>IF(_xlfn.XLOOKUP(C767,customers!$A$1:$A$1001,customers!$I$1:$I$1001,0)=0,"",_xlfn.XLOOKUP(C767,customers!$A$1:$A$1001,customers!$I$1:$I$1001,0))</f>
        <v>Yes</v>
      </c>
    </row>
    <row r="768" spans="1:16" x14ac:dyDescent="0.2">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IF(_xlfn.XLOOKUP(C768,customers!$A$1:$A$1001,customers!$G$1:$G$1001,0)=0,"",_xlfn.XLOOKUP(C768,customers!$A$1:$A$1001,customers!$G$1:$G$1001,0))</f>
        <v>United States</v>
      </c>
      <c r="I768" t="str">
        <f>IF(_xlfn.XLOOKUP(D768,products!$A$1:$A$1001,products!$B$1:$B$1001,0)=0,"",_xlfn.XLOOKUP(D768,products!$A$1:$A$1001,products!$B$1:$B$1001,0))</f>
        <v>Ara</v>
      </c>
      <c r="J768" t="str">
        <f>IF(_xlfn.XLOOKUP(D768,products!$A$1:$A$1001,products!$C$1:$C$1001,0)=0,"",_xlfn.XLOOKUP(D768,products!$A$1:$A$1001,products!$C$1:$C$1001,0))</f>
        <v>L</v>
      </c>
      <c r="K768" s="1">
        <f>IF(_xlfn.XLOOKUP(D768,products!$A$1:$A$1001,products!$D$1:$D$1001,0)=0,"",_xlfn.XLOOKUP(D768,products!$A$1:$A$1001,products!$D$1:$D$1001,0))</f>
        <v>0.5</v>
      </c>
      <c r="L768">
        <f>IF(_xlfn.XLOOKUP(D768,products!$A$1:$A$1001,products!$E$1:$E$1001,0)=0,"",_xlfn.XLOOKUP(D768,products!$A$1:$A$1001,products!$E$1:$E$1001,0))</f>
        <v>7.77</v>
      </c>
      <c r="M768">
        <f t="shared" si="33"/>
        <v>15.54</v>
      </c>
      <c r="N768" t="str">
        <f t="shared" si="34"/>
        <v>Arabica</v>
      </c>
      <c r="O768" t="str">
        <f t="shared" si="35"/>
        <v>Light</v>
      </c>
      <c r="P768" t="str">
        <f>IF(_xlfn.XLOOKUP(C768,customers!$A$1:$A$1001,customers!$I$1:$I$1001,0)=0,"",_xlfn.XLOOKUP(C768,customers!$A$1:$A$1001,customers!$I$1:$I$1001,0))</f>
        <v>Yes</v>
      </c>
    </row>
    <row r="769" spans="1:16" x14ac:dyDescent="0.2">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IF(_xlfn.XLOOKUP(C769,customers!$A$1:$A$1001,customers!$G$1:$G$1001,0)=0,"",_xlfn.XLOOKUP(C769,customers!$A$1:$A$1001,customers!$G$1:$G$1001,0))</f>
        <v>United States</v>
      </c>
      <c r="I769" t="str">
        <f>IF(_xlfn.XLOOKUP(D769,products!$A$1:$A$1001,products!$B$1:$B$1001,0)=0,"",_xlfn.XLOOKUP(D769,products!$A$1:$A$1001,products!$B$1:$B$1001,0))</f>
        <v>Ara</v>
      </c>
      <c r="J769" t="str">
        <f>IF(_xlfn.XLOOKUP(D769,products!$A$1:$A$1001,products!$C$1:$C$1001,0)=0,"",_xlfn.XLOOKUP(D769,products!$A$1:$A$1001,products!$C$1:$C$1001,0))</f>
        <v>L</v>
      </c>
      <c r="K769" s="1">
        <f>IF(_xlfn.XLOOKUP(D769,products!$A$1:$A$1001,products!$D$1:$D$1001,0)=0,"",_xlfn.XLOOKUP(D769,products!$A$1:$A$1001,products!$D$1:$D$1001,0))</f>
        <v>2.5</v>
      </c>
      <c r="L769">
        <f>IF(_xlfn.XLOOKUP(D769,products!$A$1:$A$1001,products!$E$1:$E$1001,0)=0,"",_xlfn.XLOOKUP(D769,products!$A$1:$A$1001,products!$E$1:$E$1001,0))</f>
        <v>29.784999999999997</v>
      </c>
      <c r="M769">
        <f t="shared" si="33"/>
        <v>89.35499999999999</v>
      </c>
      <c r="N769" t="str">
        <f t="shared" si="34"/>
        <v>Arabica</v>
      </c>
      <c r="O769" t="str">
        <f t="shared" si="35"/>
        <v>Light</v>
      </c>
      <c r="P769" t="str">
        <f>IF(_xlfn.XLOOKUP(C769,customers!$A$1:$A$1001,customers!$I$1:$I$1001,0)=0,"",_xlfn.XLOOKUP(C769,customers!$A$1:$A$1001,customers!$I$1:$I$1001,0))</f>
        <v>No</v>
      </c>
    </row>
    <row r="770" spans="1:16" x14ac:dyDescent="0.2">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IF(_xlfn.XLOOKUP(C770,customers!$A$1:$A$1001,customers!$G$1:$G$1001,0)=0,"",_xlfn.XLOOKUP(C770,customers!$A$1:$A$1001,customers!$G$1:$G$1001,0))</f>
        <v>United States</v>
      </c>
      <c r="I770" t="str">
        <f>IF(_xlfn.XLOOKUP(D770,products!$A$1:$A$1001,products!$B$1:$B$1001,0)=0,"",_xlfn.XLOOKUP(D770,products!$A$1:$A$1001,products!$B$1:$B$1001,0))</f>
        <v>Rob</v>
      </c>
      <c r="J770" t="str">
        <f>IF(_xlfn.XLOOKUP(D770,products!$A$1:$A$1001,products!$C$1:$C$1001,0)=0,"",_xlfn.XLOOKUP(D770,products!$A$1:$A$1001,products!$C$1:$C$1001,0))</f>
        <v>L</v>
      </c>
      <c r="K770" s="1">
        <f>IF(_xlfn.XLOOKUP(D770,products!$A$1:$A$1001,products!$D$1:$D$1001,0)=0,"",_xlfn.XLOOKUP(D770,products!$A$1:$A$1001,products!$D$1:$D$1001,0))</f>
        <v>1</v>
      </c>
      <c r="L770">
        <f>IF(_xlfn.XLOOKUP(D770,products!$A$1:$A$1001,products!$E$1:$E$1001,0)=0,"",_xlfn.XLOOKUP(D770,products!$A$1:$A$1001,products!$E$1:$E$1001,0))</f>
        <v>11.95</v>
      </c>
      <c r="M770">
        <f t="shared" si="33"/>
        <v>23.9</v>
      </c>
      <c r="N770" t="str">
        <f t="shared" si="34"/>
        <v>Robusta</v>
      </c>
      <c r="O770" t="str">
        <f t="shared" si="35"/>
        <v>Light</v>
      </c>
      <c r="P770" t="str">
        <f>IF(_xlfn.XLOOKUP(C770,customers!$A$1:$A$1001,customers!$I$1:$I$1001,0)=0,"",_xlfn.XLOOKUP(C770,customers!$A$1:$A$1001,customers!$I$1:$I$1001,0))</f>
        <v>No</v>
      </c>
    </row>
    <row r="771" spans="1:16" x14ac:dyDescent="0.2">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IF(_xlfn.XLOOKUP(C771,customers!$A$1:$A$1001,customers!$G$1:$G$1001,0)=0,"",_xlfn.XLOOKUP(C771,customers!$A$1:$A$1001,customers!$G$1:$G$1001,0))</f>
        <v>United Kingdom</v>
      </c>
      <c r="I771" t="str">
        <f>IF(_xlfn.XLOOKUP(D771,products!$A$1:$A$1001,products!$B$1:$B$1001,0)=0,"",_xlfn.XLOOKUP(D771,products!$A$1:$A$1001,products!$B$1:$B$1001,0))</f>
        <v>Rob</v>
      </c>
      <c r="J771" t="str">
        <f>IF(_xlfn.XLOOKUP(D771,products!$A$1:$A$1001,products!$C$1:$C$1001,0)=0,"",_xlfn.XLOOKUP(D771,products!$A$1:$A$1001,products!$C$1:$C$1001,0))</f>
        <v>M</v>
      </c>
      <c r="K771" s="1">
        <f>IF(_xlfn.XLOOKUP(D771,products!$A$1:$A$1001,products!$D$1:$D$1001,0)=0,"",_xlfn.XLOOKUP(D771,products!$A$1:$A$1001,products!$D$1:$D$1001,0))</f>
        <v>2.5</v>
      </c>
      <c r="L771">
        <f>IF(_xlfn.XLOOKUP(D771,products!$A$1:$A$1001,products!$E$1:$E$1001,0)=0,"",_xlfn.XLOOKUP(D771,products!$A$1:$A$1001,products!$E$1:$E$1001,0))</f>
        <v>22.884999999999998</v>
      </c>
      <c r="M771">
        <f t="shared" ref="M771:M834" si="36">L771*E771</f>
        <v>137.31</v>
      </c>
      <c r="N771" t="str">
        <f t="shared" ref="N771:N834" si="37">IF(I771="Rob","Robusta",IF( I771="Exc","Excelsa", IF(I771="Ara","Arabica", IF(I771="Lib","Liberica",""))))</f>
        <v>Robusta</v>
      </c>
      <c r="O771" t="str">
        <f t="shared" ref="O771:O834" si="38">IF(J771="M","Medium", IF(J771="L","Light", IF(J771="D","Dark","")))</f>
        <v>Medium</v>
      </c>
      <c r="P771" t="str">
        <f>IF(_xlfn.XLOOKUP(C771,customers!$A$1:$A$1001,customers!$I$1:$I$1001,0)=0,"",_xlfn.XLOOKUP(C771,customers!$A$1:$A$1001,customers!$I$1:$I$1001,0))</f>
        <v>No</v>
      </c>
    </row>
    <row r="772" spans="1:16" x14ac:dyDescent="0.2">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IF(_xlfn.XLOOKUP(C772,customers!$A$1:$A$1001,customers!$G$1:$G$1001,0)=0,"",_xlfn.XLOOKUP(C772,customers!$A$1:$A$1001,customers!$G$1:$G$1001,0))</f>
        <v>United States</v>
      </c>
      <c r="I772" t="str">
        <f>IF(_xlfn.XLOOKUP(D772,products!$A$1:$A$1001,products!$B$1:$B$1001,0)=0,"",_xlfn.XLOOKUP(D772,products!$A$1:$A$1001,products!$B$1:$B$1001,0))</f>
        <v>Ara</v>
      </c>
      <c r="J772" t="str">
        <f>IF(_xlfn.XLOOKUP(D772,products!$A$1:$A$1001,products!$C$1:$C$1001,0)=0,"",_xlfn.XLOOKUP(D772,products!$A$1:$A$1001,products!$C$1:$C$1001,0))</f>
        <v>D</v>
      </c>
      <c r="K772" s="1">
        <f>IF(_xlfn.XLOOKUP(D772,products!$A$1:$A$1001,products!$D$1:$D$1001,0)=0,"",_xlfn.XLOOKUP(D772,products!$A$1:$A$1001,products!$D$1:$D$1001,0))</f>
        <v>1</v>
      </c>
      <c r="L772">
        <f>IF(_xlfn.XLOOKUP(D772,products!$A$1:$A$1001,products!$E$1:$E$1001,0)=0,"",_xlfn.XLOOKUP(D772,products!$A$1:$A$1001,products!$E$1:$E$1001,0))</f>
        <v>9.9499999999999993</v>
      </c>
      <c r="M772">
        <f t="shared" si="36"/>
        <v>9.9499999999999993</v>
      </c>
      <c r="N772" t="str">
        <f t="shared" si="37"/>
        <v>Arabica</v>
      </c>
      <c r="O772" t="str">
        <f t="shared" si="38"/>
        <v>Dark</v>
      </c>
      <c r="P772" t="str">
        <f>IF(_xlfn.XLOOKUP(C772,customers!$A$1:$A$1001,customers!$I$1:$I$1001,0)=0,"",_xlfn.XLOOKUP(C772,customers!$A$1:$A$1001,customers!$I$1:$I$1001,0))</f>
        <v>No</v>
      </c>
    </row>
    <row r="773" spans="1:16" x14ac:dyDescent="0.2">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IF(_xlfn.XLOOKUP(C773,customers!$A$1:$A$1001,customers!$G$1:$G$1001,0)=0,"",_xlfn.XLOOKUP(C773,customers!$A$1:$A$1001,customers!$G$1:$G$1001,0))</f>
        <v>United States</v>
      </c>
      <c r="I773" t="str">
        <f>IF(_xlfn.XLOOKUP(D773,products!$A$1:$A$1001,products!$B$1:$B$1001,0)=0,"",_xlfn.XLOOKUP(D773,products!$A$1:$A$1001,products!$B$1:$B$1001,0))</f>
        <v>Rob</v>
      </c>
      <c r="J773" t="str">
        <f>IF(_xlfn.XLOOKUP(D773,products!$A$1:$A$1001,products!$C$1:$C$1001,0)=0,"",_xlfn.XLOOKUP(D773,products!$A$1:$A$1001,products!$C$1:$C$1001,0))</f>
        <v>L</v>
      </c>
      <c r="K773" s="1">
        <f>IF(_xlfn.XLOOKUP(D773,products!$A$1:$A$1001,products!$D$1:$D$1001,0)=0,"",_xlfn.XLOOKUP(D773,products!$A$1:$A$1001,products!$D$1:$D$1001,0))</f>
        <v>0.5</v>
      </c>
      <c r="L773">
        <f>IF(_xlfn.XLOOKUP(D773,products!$A$1:$A$1001,products!$E$1:$E$1001,0)=0,"",_xlfn.XLOOKUP(D773,products!$A$1:$A$1001,products!$E$1:$E$1001,0))</f>
        <v>7.169999999999999</v>
      </c>
      <c r="M773">
        <f t="shared" si="36"/>
        <v>21.509999999999998</v>
      </c>
      <c r="N773" t="str">
        <f t="shared" si="37"/>
        <v>Robusta</v>
      </c>
      <c r="O773" t="str">
        <f t="shared" si="38"/>
        <v>Light</v>
      </c>
      <c r="P773" t="str">
        <f>IF(_xlfn.XLOOKUP(C773,customers!$A$1:$A$1001,customers!$I$1:$I$1001,0)=0,"",_xlfn.XLOOKUP(C773,customers!$A$1:$A$1001,customers!$I$1:$I$1001,0))</f>
        <v>No</v>
      </c>
    </row>
    <row r="774" spans="1:16" x14ac:dyDescent="0.2">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IF(_xlfn.XLOOKUP(C774,customers!$A$1:$A$1001,customers!$G$1:$G$1001,0)=0,"",_xlfn.XLOOKUP(C774,customers!$A$1:$A$1001,customers!$G$1:$G$1001,0))</f>
        <v>United States</v>
      </c>
      <c r="I774" t="str">
        <f>IF(_xlfn.XLOOKUP(D774,products!$A$1:$A$1001,products!$B$1:$B$1001,0)=0,"",_xlfn.XLOOKUP(D774,products!$A$1:$A$1001,products!$B$1:$B$1001,0))</f>
        <v>Exc</v>
      </c>
      <c r="J774" t="str">
        <f>IF(_xlfn.XLOOKUP(D774,products!$A$1:$A$1001,products!$C$1:$C$1001,0)=0,"",_xlfn.XLOOKUP(D774,products!$A$1:$A$1001,products!$C$1:$C$1001,0))</f>
        <v>M</v>
      </c>
      <c r="K774" s="1">
        <f>IF(_xlfn.XLOOKUP(D774,products!$A$1:$A$1001,products!$D$1:$D$1001,0)=0,"",_xlfn.XLOOKUP(D774,products!$A$1:$A$1001,products!$D$1:$D$1001,0))</f>
        <v>1</v>
      </c>
      <c r="L774">
        <f>IF(_xlfn.XLOOKUP(D774,products!$A$1:$A$1001,products!$E$1:$E$1001,0)=0,"",_xlfn.XLOOKUP(D774,products!$A$1:$A$1001,products!$E$1:$E$1001,0))</f>
        <v>13.75</v>
      </c>
      <c r="M774">
        <f t="shared" si="36"/>
        <v>82.5</v>
      </c>
      <c r="N774" t="str">
        <f t="shared" si="37"/>
        <v>Excelsa</v>
      </c>
      <c r="O774" t="str">
        <f t="shared" si="38"/>
        <v>Medium</v>
      </c>
      <c r="P774" t="str">
        <f>IF(_xlfn.XLOOKUP(C774,customers!$A$1:$A$1001,customers!$I$1:$I$1001,0)=0,"",_xlfn.XLOOKUP(C774,customers!$A$1:$A$1001,customers!$I$1:$I$1001,0))</f>
        <v>No</v>
      </c>
    </row>
    <row r="775" spans="1:16" x14ac:dyDescent="0.2">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IF(_xlfn.XLOOKUP(C775,customers!$A$1:$A$1001,customers!$G$1:$G$1001,0)=0,"",_xlfn.XLOOKUP(C775,customers!$A$1:$A$1001,customers!$G$1:$G$1001,0))</f>
        <v>Ireland</v>
      </c>
      <c r="I775" t="str">
        <f>IF(_xlfn.XLOOKUP(D775,products!$A$1:$A$1001,products!$B$1:$B$1001,0)=0,"",_xlfn.XLOOKUP(D775,products!$A$1:$A$1001,products!$B$1:$B$1001,0))</f>
        <v>Lib</v>
      </c>
      <c r="J775" t="str">
        <f>IF(_xlfn.XLOOKUP(D775,products!$A$1:$A$1001,products!$C$1:$C$1001,0)=0,"",_xlfn.XLOOKUP(D775,products!$A$1:$A$1001,products!$C$1:$C$1001,0))</f>
        <v>M</v>
      </c>
      <c r="K775" s="1">
        <f>IF(_xlfn.XLOOKUP(D775,products!$A$1:$A$1001,products!$D$1:$D$1001,0)=0,"",_xlfn.XLOOKUP(D775,products!$A$1:$A$1001,products!$D$1:$D$1001,0))</f>
        <v>0.2</v>
      </c>
      <c r="L775">
        <f>IF(_xlfn.XLOOKUP(D775,products!$A$1:$A$1001,products!$E$1:$E$1001,0)=0,"",_xlfn.XLOOKUP(D775,products!$A$1:$A$1001,products!$E$1:$E$1001,0))</f>
        <v>4.3650000000000002</v>
      </c>
      <c r="M775">
        <f t="shared" si="36"/>
        <v>8.73</v>
      </c>
      <c r="N775" t="str">
        <f t="shared" si="37"/>
        <v>Liberica</v>
      </c>
      <c r="O775" t="str">
        <f t="shared" si="38"/>
        <v>Medium</v>
      </c>
      <c r="P775" t="str">
        <f>IF(_xlfn.XLOOKUP(C775,customers!$A$1:$A$1001,customers!$I$1:$I$1001,0)=0,"",_xlfn.XLOOKUP(C775,customers!$A$1:$A$1001,customers!$I$1:$I$1001,0))</f>
        <v>No</v>
      </c>
    </row>
    <row r="776" spans="1:16" x14ac:dyDescent="0.2">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IF(_xlfn.XLOOKUP(C776,customers!$A$1:$A$1001,customers!$G$1:$G$1001,0)=0,"",_xlfn.XLOOKUP(C776,customers!$A$1:$A$1001,customers!$G$1:$G$1001,0))</f>
        <v>United States</v>
      </c>
      <c r="I776" t="str">
        <f>IF(_xlfn.XLOOKUP(D776,products!$A$1:$A$1001,products!$B$1:$B$1001,0)=0,"",_xlfn.XLOOKUP(D776,products!$A$1:$A$1001,products!$B$1:$B$1001,0))</f>
        <v>Rob</v>
      </c>
      <c r="J776" t="str">
        <f>IF(_xlfn.XLOOKUP(D776,products!$A$1:$A$1001,products!$C$1:$C$1001,0)=0,"",_xlfn.XLOOKUP(D776,products!$A$1:$A$1001,products!$C$1:$C$1001,0))</f>
        <v>M</v>
      </c>
      <c r="K776" s="1">
        <f>IF(_xlfn.XLOOKUP(D776,products!$A$1:$A$1001,products!$D$1:$D$1001,0)=0,"",_xlfn.XLOOKUP(D776,products!$A$1:$A$1001,products!$D$1:$D$1001,0))</f>
        <v>1</v>
      </c>
      <c r="L776">
        <f>IF(_xlfn.XLOOKUP(D776,products!$A$1:$A$1001,products!$E$1:$E$1001,0)=0,"",_xlfn.XLOOKUP(D776,products!$A$1:$A$1001,products!$E$1:$E$1001,0))</f>
        <v>9.9499999999999993</v>
      </c>
      <c r="M776">
        <f t="shared" si="36"/>
        <v>19.899999999999999</v>
      </c>
      <c r="N776" t="str">
        <f t="shared" si="37"/>
        <v>Robusta</v>
      </c>
      <c r="O776" t="str">
        <f t="shared" si="38"/>
        <v>Medium</v>
      </c>
      <c r="P776" t="str">
        <f>IF(_xlfn.XLOOKUP(C776,customers!$A$1:$A$1001,customers!$I$1:$I$1001,0)=0,"",_xlfn.XLOOKUP(C776,customers!$A$1:$A$1001,customers!$I$1:$I$1001,0))</f>
        <v>Yes</v>
      </c>
    </row>
    <row r="777" spans="1:16" x14ac:dyDescent="0.2">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IF(_xlfn.XLOOKUP(C777,customers!$A$1:$A$1001,customers!$G$1:$G$1001,0)=0,"",_xlfn.XLOOKUP(C777,customers!$A$1:$A$1001,customers!$G$1:$G$1001,0))</f>
        <v>United States</v>
      </c>
      <c r="I777" t="str">
        <f>IF(_xlfn.XLOOKUP(D777,products!$A$1:$A$1001,products!$B$1:$B$1001,0)=0,"",_xlfn.XLOOKUP(D777,products!$A$1:$A$1001,products!$B$1:$B$1001,0))</f>
        <v>Exc</v>
      </c>
      <c r="J777" t="str">
        <f>IF(_xlfn.XLOOKUP(D777,products!$A$1:$A$1001,products!$C$1:$C$1001,0)=0,"",_xlfn.XLOOKUP(D777,products!$A$1:$A$1001,products!$C$1:$C$1001,0))</f>
        <v>L</v>
      </c>
      <c r="K777" s="1">
        <f>IF(_xlfn.XLOOKUP(D777,products!$A$1:$A$1001,products!$D$1:$D$1001,0)=0,"",_xlfn.XLOOKUP(D777,products!$A$1:$A$1001,products!$D$1:$D$1001,0))</f>
        <v>0.5</v>
      </c>
      <c r="L777">
        <f>IF(_xlfn.XLOOKUP(D777,products!$A$1:$A$1001,products!$E$1:$E$1001,0)=0,"",_xlfn.XLOOKUP(D777,products!$A$1:$A$1001,products!$E$1:$E$1001,0))</f>
        <v>8.91</v>
      </c>
      <c r="M777">
        <f t="shared" si="36"/>
        <v>17.82</v>
      </c>
      <c r="N777" t="str">
        <f t="shared" si="37"/>
        <v>Excelsa</v>
      </c>
      <c r="O777" t="str">
        <f t="shared" si="38"/>
        <v>Light</v>
      </c>
      <c r="P777" t="str">
        <f>IF(_xlfn.XLOOKUP(C777,customers!$A$1:$A$1001,customers!$I$1:$I$1001,0)=0,"",_xlfn.XLOOKUP(C777,customers!$A$1:$A$1001,customers!$I$1:$I$1001,0))</f>
        <v>Yes</v>
      </c>
    </row>
    <row r="778" spans="1:16" x14ac:dyDescent="0.2">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IF(_xlfn.XLOOKUP(C778,customers!$A$1:$A$1001,customers!$G$1:$G$1001,0)=0,"",_xlfn.XLOOKUP(C778,customers!$A$1:$A$1001,customers!$G$1:$G$1001,0))</f>
        <v>United States</v>
      </c>
      <c r="I778" t="str">
        <f>IF(_xlfn.XLOOKUP(D778,products!$A$1:$A$1001,products!$B$1:$B$1001,0)=0,"",_xlfn.XLOOKUP(D778,products!$A$1:$A$1001,products!$B$1:$B$1001,0))</f>
        <v>Ara</v>
      </c>
      <c r="J778" t="str">
        <f>IF(_xlfn.XLOOKUP(D778,products!$A$1:$A$1001,products!$C$1:$C$1001,0)=0,"",_xlfn.XLOOKUP(D778,products!$A$1:$A$1001,products!$C$1:$C$1001,0))</f>
        <v>M</v>
      </c>
      <c r="K778" s="1">
        <f>IF(_xlfn.XLOOKUP(D778,products!$A$1:$A$1001,products!$D$1:$D$1001,0)=0,"",_xlfn.XLOOKUP(D778,products!$A$1:$A$1001,products!$D$1:$D$1001,0))</f>
        <v>0.5</v>
      </c>
      <c r="L778">
        <f>IF(_xlfn.XLOOKUP(D778,products!$A$1:$A$1001,products!$E$1:$E$1001,0)=0,"",_xlfn.XLOOKUP(D778,products!$A$1:$A$1001,products!$E$1:$E$1001,0))</f>
        <v>6.75</v>
      </c>
      <c r="M778">
        <f t="shared" si="36"/>
        <v>20.25</v>
      </c>
      <c r="N778" t="str">
        <f t="shared" si="37"/>
        <v>Arabica</v>
      </c>
      <c r="O778" t="str">
        <f t="shared" si="38"/>
        <v>Medium</v>
      </c>
      <c r="P778" t="str">
        <f>IF(_xlfn.XLOOKUP(C778,customers!$A$1:$A$1001,customers!$I$1:$I$1001,0)=0,"",_xlfn.XLOOKUP(C778,customers!$A$1:$A$1001,customers!$I$1:$I$1001,0))</f>
        <v>No</v>
      </c>
    </row>
    <row r="779" spans="1:16" x14ac:dyDescent="0.2">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IF(_xlfn.XLOOKUP(C779,customers!$A$1:$A$1001,customers!$G$1:$G$1001,0)=0,"",_xlfn.XLOOKUP(C779,customers!$A$1:$A$1001,customers!$G$1:$G$1001,0))</f>
        <v>United States</v>
      </c>
      <c r="I779" t="str">
        <f>IF(_xlfn.XLOOKUP(D779,products!$A$1:$A$1001,products!$B$1:$B$1001,0)=0,"",_xlfn.XLOOKUP(D779,products!$A$1:$A$1001,products!$B$1:$B$1001,0))</f>
        <v>Ara</v>
      </c>
      <c r="J779" t="str">
        <f>IF(_xlfn.XLOOKUP(D779,products!$A$1:$A$1001,products!$C$1:$C$1001,0)=0,"",_xlfn.XLOOKUP(D779,products!$A$1:$A$1001,products!$C$1:$C$1001,0))</f>
        <v>L</v>
      </c>
      <c r="K779" s="1">
        <f>IF(_xlfn.XLOOKUP(D779,products!$A$1:$A$1001,products!$D$1:$D$1001,0)=0,"",_xlfn.XLOOKUP(D779,products!$A$1:$A$1001,products!$D$1:$D$1001,0))</f>
        <v>2.5</v>
      </c>
      <c r="L779">
        <f>IF(_xlfn.XLOOKUP(D779,products!$A$1:$A$1001,products!$E$1:$E$1001,0)=0,"",_xlfn.XLOOKUP(D779,products!$A$1:$A$1001,products!$E$1:$E$1001,0))</f>
        <v>29.784999999999997</v>
      </c>
      <c r="M779">
        <f t="shared" si="36"/>
        <v>59.569999999999993</v>
      </c>
      <c r="N779" t="str">
        <f t="shared" si="37"/>
        <v>Arabica</v>
      </c>
      <c r="O779" t="str">
        <f t="shared" si="38"/>
        <v>Light</v>
      </c>
      <c r="P779" t="str">
        <f>IF(_xlfn.XLOOKUP(C779,customers!$A$1:$A$1001,customers!$I$1:$I$1001,0)=0,"",_xlfn.XLOOKUP(C779,customers!$A$1:$A$1001,customers!$I$1:$I$1001,0))</f>
        <v>No</v>
      </c>
    </row>
    <row r="780" spans="1:16" x14ac:dyDescent="0.2">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IF(_xlfn.XLOOKUP(C780,customers!$A$1:$A$1001,customers!$G$1:$G$1001,0)=0,"",_xlfn.XLOOKUP(C780,customers!$A$1:$A$1001,customers!$G$1:$G$1001,0))</f>
        <v>United States</v>
      </c>
      <c r="I780" t="str">
        <f>IF(_xlfn.XLOOKUP(D780,products!$A$1:$A$1001,products!$B$1:$B$1001,0)=0,"",_xlfn.XLOOKUP(D780,products!$A$1:$A$1001,products!$B$1:$B$1001,0))</f>
        <v>Lib</v>
      </c>
      <c r="J780" t="str">
        <f>IF(_xlfn.XLOOKUP(D780,products!$A$1:$A$1001,products!$C$1:$C$1001,0)=0,"",_xlfn.XLOOKUP(D780,products!$A$1:$A$1001,products!$C$1:$C$1001,0))</f>
        <v>L</v>
      </c>
      <c r="K780" s="1">
        <f>IF(_xlfn.XLOOKUP(D780,products!$A$1:$A$1001,products!$D$1:$D$1001,0)=0,"",_xlfn.XLOOKUP(D780,products!$A$1:$A$1001,products!$D$1:$D$1001,0))</f>
        <v>0.5</v>
      </c>
      <c r="L780">
        <f>IF(_xlfn.XLOOKUP(D780,products!$A$1:$A$1001,products!$E$1:$E$1001,0)=0,"",_xlfn.XLOOKUP(D780,products!$A$1:$A$1001,products!$E$1:$E$1001,0))</f>
        <v>9.51</v>
      </c>
      <c r="M780">
        <f t="shared" si="36"/>
        <v>19.02</v>
      </c>
      <c r="N780" t="str">
        <f t="shared" si="37"/>
        <v>Liberica</v>
      </c>
      <c r="O780" t="str">
        <f t="shared" si="38"/>
        <v>Light</v>
      </c>
      <c r="P780" t="str">
        <f>IF(_xlfn.XLOOKUP(C780,customers!$A$1:$A$1001,customers!$I$1:$I$1001,0)=0,"",_xlfn.XLOOKUP(C780,customers!$A$1:$A$1001,customers!$I$1:$I$1001,0))</f>
        <v>Yes</v>
      </c>
    </row>
    <row r="781" spans="1:16" x14ac:dyDescent="0.2">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IF(_xlfn.XLOOKUP(C781,customers!$A$1:$A$1001,customers!$G$1:$G$1001,0)=0,"",_xlfn.XLOOKUP(C781,customers!$A$1:$A$1001,customers!$G$1:$G$1001,0))</f>
        <v>United States</v>
      </c>
      <c r="I781" t="str">
        <f>IF(_xlfn.XLOOKUP(D781,products!$A$1:$A$1001,products!$B$1:$B$1001,0)=0,"",_xlfn.XLOOKUP(D781,products!$A$1:$A$1001,products!$B$1:$B$1001,0))</f>
        <v>Lib</v>
      </c>
      <c r="J781" t="str">
        <f>IF(_xlfn.XLOOKUP(D781,products!$A$1:$A$1001,products!$C$1:$C$1001,0)=0,"",_xlfn.XLOOKUP(D781,products!$A$1:$A$1001,products!$C$1:$C$1001,0))</f>
        <v>D</v>
      </c>
      <c r="K781" s="1">
        <f>IF(_xlfn.XLOOKUP(D781,products!$A$1:$A$1001,products!$D$1:$D$1001,0)=0,"",_xlfn.XLOOKUP(D781,products!$A$1:$A$1001,products!$D$1:$D$1001,0))</f>
        <v>1</v>
      </c>
      <c r="L781">
        <f>IF(_xlfn.XLOOKUP(D781,products!$A$1:$A$1001,products!$E$1:$E$1001,0)=0,"",_xlfn.XLOOKUP(D781,products!$A$1:$A$1001,products!$E$1:$E$1001,0))</f>
        <v>12.95</v>
      </c>
      <c r="M781">
        <f t="shared" si="36"/>
        <v>77.699999999999989</v>
      </c>
      <c r="N781" t="str">
        <f t="shared" si="37"/>
        <v>Liberica</v>
      </c>
      <c r="O781" t="str">
        <f t="shared" si="38"/>
        <v>Dark</v>
      </c>
      <c r="P781" t="str">
        <f>IF(_xlfn.XLOOKUP(C781,customers!$A$1:$A$1001,customers!$I$1:$I$1001,0)=0,"",_xlfn.XLOOKUP(C781,customers!$A$1:$A$1001,customers!$I$1:$I$1001,0))</f>
        <v>Yes</v>
      </c>
    </row>
    <row r="782" spans="1:16" x14ac:dyDescent="0.2">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IF(_xlfn.XLOOKUP(C782,customers!$A$1:$A$1001,customers!$G$1:$G$1001,0)=0,"",_xlfn.XLOOKUP(C782,customers!$A$1:$A$1001,customers!$G$1:$G$1001,0))</f>
        <v>United States</v>
      </c>
      <c r="I782" t="str">
        <f>IF(_xlfn.XLOOKUP(D782,products!$A$1:$A$1001,products!$B$1:$B$1001,0)=0,"",_xlfn.XLOOKUP(D782,products!$A$1:$A$1001,products!$B$1:$B$1001,0))</f>
        <v>Exc</v>
      </c>
      <c r="J782" t="str">
        <f>IF(_xlfn.XLOOKUP(D782,products!$A$1:$A$1001,products!$C$1:$C$1001,0)=0,"",_xlfn.XLOOKUP(D782,products!$A$1:$A$1001,products!$C$1:$C$1001,0))</f>
        <v>M</v>
      </c>
      <c r="K782" s="1">
        <f>IF(_xlfn.XLOOKUP(D782,products!$A$1:$A$1001,products!$D$1:$D$1001,0)=0,"",_xlfn.XLOOKUP(D782,products!$A$1:$A$1001,products!$D$1:$D$1001,0))</f>
        <v>1</v>
      </c>
      <c r="L782">
        <f>IF(_xlfn.XLOOKUP(D782,products!$A$1:$A$1001,products!$E$1:$E$1001,0)=0,"",_xlfn.XLOOKUP(D782,products!$A$1:$A$1001,products!$E$1:$E$1001,0))</f>
        <v>13.75</v>
      </c>
      <c r="M782">
        <f t="shared" si="36"/>
        <v>41.25</v>
      </c>
      <c r="N782" t="str">
        <f t="shared" si="37"/>
        <v>Excelsa</v>
      </c>
      <c r="O782" t="str">
        <f t="shared" si="38"/>
        <v>Medium</v>
      </c>
      <c r="P782" t="str">
        <f>IF(_xlfn.XLOOKUP(C782,customers!$A$1:$A$1001,customers!$I$1:$I$1001,0)=0,"",_xlfn.XLOOKUP(C782,customers!$A$1:$A$1001,customers!$I$1:$I$1001,0))</f>
        <v>No</v>
      </c>
    </row>
    <row r="783" spans="1:16" x14ac:dyDescent="0.2">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IF(_xlfn.XLOOKUP(C783,customers!$A$1:$A$1001,customers!$G$1:$G$1001,0)=0,"",_xlfn.XLOOKUP(C783,customers!$A$1:$A$1001,customers!$G$1:$G$1001,0))</f>
        <v>United States</v>
      </c>
      <c r="I783" t="str">
        <f>IF(_xlfn.XLOOKUP(D783,products!$A$1:$A$1001,products!$B$1:$B$1001,0)=0,"",_xlfn.XLOOKUP(D783,products!$A$1:$A$1001,products!$B$1:$B$1001,0))</f>
        <v>Lib</v>
      </c>
      <c r="J783" t="str">
        <f>IF(_xlfn.XLOOKUP(D783,products!$A$1:$A$1001,products!$C$1:$C$1001,0)=0,"",_xlfn.XLOOKUP(D783,products!$A$1:$A$1001,products!$C$1:$C$1001,0))</f>
        <v>L</v>
      </c>
      <c r="K783" s="1">
        <f>IF(_xlfn.XLOOKUP(D783,products!$A$1:$A$1001,products!$D$1:$D$1001,0)=0,"",_xlfn.XLOOKUP(D783,products!$A$1:$A$1001,products!$D$1:$D$1001,0))</f>
        <v>2.5</v>
      </c>
      <c r="L783">
        <f>IF(_xlfn.XLOOKUP(D783,products!$A$1:$A$1001,products!$E$1:$E$1001,0)=0,"",_xlfn.XLOOKUP(D783,products!$A$1:$A$1001,products!$E$1:$E$1001,0))</f>
        <v>36.454999999999998</v>
      </c>
      <c r="M783">
        <f t="shared" si="36"/>
        <v>145.82</v>
      </c>
      <c r="N783" t="str">
        <f t="shared" si="37"/>
        <v>Liberica</v>
      </c>
      <c r="O783" t="str">
        <f t="shared" si="38"/>
        <v>Light</v>
      </c>
      <c r="P783" t="str">
        <f>IF(_xlfn.XLOOKUP(C783,customers!$A$1:$A$1001,customers!$I$1:$I$1001,0)=0,"",_xlfn.XLOOKUP(C783,customers!$A$1:$A$1001,customers!$I$1:$I$1001,0))</f>
        <v>No</v>
      </c>
    </row>
    <row r="784" spans="1:16" x14ac:dyDescent="0.2">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IF(_xlfn.XLOOKUP(C784,customers!$A$1:$A$1001,customers!$G$1:$G$1001,0)=0,"",_xlfn.XLOOKUP(C784,customers!$A$1:$A$1001,customers!$G$1:$G$1001,0))</f>
        <v>Ireland</v>
      </c>
      <c r="I784" t="str">
        <f>IF(_xlfn.XLOOKUP(D784,products!$A$1:$A$1001,products!$B$1:$B$1001,0)=0,"",_xlfn.XLOOKUP(D784,products!$A$1:$A$1001,products!$B$1:$B$1001,0))</f>
        <v>Exc</v>
      </c>
      <c r="J784" t="str">
        <f>IF(_xlfn.XLOOKUP(D784,products!$A$1:$A$1001,products!$C$1:$C$1001,0)=0,"",_xlfn.XLOOKUP(D784,products!$A$1:$A$1001,products!$C$1:$C$1001,0))</f>
        <v>L</v>
      </c>
      <c r="K784" s="1">
        <f>IF(_xlfn.XLOOKUP(D784,products!$A$1:$A$1001,products!$D$1:$D$1001,0)=0,"",_xlfn.XLOOKUP(D784,products!$A$1:$A$1001,products!$D$1:$D$1001,0))</f>
        <v>0.2</v>
      </c>
      <c r="L784">
        <f>IF(_xlfn.XLOOKUP(D784,products!$A$1:$A$1001,products!$E$1:$E$1001,0)=0,"",_xlfn.XLOOKUP(D784,products!$A$1:$A$1001,products!$E$1:$E$1001,0))</f>
        <v>4.4550000000000001</v>
      </c>
      <c r="M784">
        <f t="shared" si="36"/>
        <v>26.73</v>
      </c>
      <c r="N784" t="str">
        <f t="shared" si="37"/>
        <v>Excelsa</v>
      </c>
      <c r="O784" t="str">
        <f t="shared" si="38"/>
        <v>Light</v>
      </c>
      <c r="P784" t="str">
        <f>IF(_xlfn.XLOOKUP(C784,customers!$A$1:$A$1001,customers!$I$1:$I$1001,0)=0,"",_xlfn.XLOOKUP(C784,customers!$A$1:$A$1001,customers!$I$1:$I$1001,0))</f>
        <v>No</v>
      </c>
    </row>
    <row r="785" spans="1:16" x14ac:dyDescent="0.2">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IF(_xlfn.XLOOKUP(C785,customers!$A$1:$A$1001,customers!$G$1:$G$1001,0)=0,"",_xlfn.XLOOKUP(C785,customers!$A$1:$A$1001,customers!$G$1:$G$1001,0))</f>
        <v>United States</v>
      </c>
      <c r="I785" t="str">
        <f>IF(_xlfn.XLOOKUP(D785,products!$A$1:$A$1001,products!$B$1:$B$1001,0)=0,"",_xlfn.XLOOKUP(D785,products!$A$1:$A$1001,products!$B$1:$B$1001,0))</f>
        <v>Lib</v>
      </c>
      <c r="J785" t="str">
        <f>IF(_xlfn.XLOOKUP(D785,products!$A$1:$A$1001,products!$C$1:$C$1001,0)=0,"",_xlfn.XLOOKUP(D785,products!$A$1:$A$1001,products!$C$1:$C$1001,0))</f>
        <v>M</v>
      </c>
      <c r="K785" s="1">
        <f>IF(_xlfn.XLOOKUP(D785,products!$A$1:$A$1001,products!$D$1:$D$1001,0)=0,"",_xlfn.XLOOKUP(D785,products!$A$1:$A$1001,products!$D$1:$D$1001,0))</f>
        <v>0.5</v>
      </c>
      <c r="L785">
        <f>IF(_xlfn.XLOOKUP(D785,products!$A$1:$A$1001,products!$E$1:$E$1001,0)=0,"",_xlfn.XLOOKUP(D785,products!$A$1:$A$1001,products!$E$1:$E$1001,0))</f>
        <v>8.73</v>
      </c>
      <c r="M785">
        <f t="shared" si="36"/>
        <v>43.650000000000006</v>
      </c>
      <c r="N785" t="str">
        <f t="shared" si="37"/>
        <v>Liberica</v>
      </c>
      <c r="O785" t="str">
        <f t="shared" si="38"/>
        <v>Medium</v>
      </c>
      <c r="P785" t="str">
        <f>IF(_xlfn.XLOOKUP(C785,customers!$A$1:$A$1001,customers!$I$1:$I$1001,0)=0,"",_xlfn.XLOOKUP(C785,customers!$A$1:$A$1001,customers!$I$1:$I$1001,0))</f>
        <v>Yes</v>
      </c>
    </row>
    <row r="786" spans="1:16" x14ac:dyDescent="0.2">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IF(_xlfn.XLOOKUP(C786,customers!$A$1:$A$1001,customers!$G$1:$G$1001,0)=0,"",_xlfn.XLOOKUP(C786,customers!$A$1:$A$1001,customers!$G$1:$G$1001,0))</f>
        <v>United States</v>
      </c>
      <c r="I786" t="str">
        <f>IF(_xlfn.XLOOKUP(D786,products!$A$1:$A$1001,products!$B$1:$B$1001,0)=0,"",_xlfn.XLOOKUP(D786,products!$A$1:$A$1001,products!$B$1:$B$1001,0))</f>
        <v>Lib</v>
      </c>
      <c r="J786" t="str">
        <f>IF(_xlfn.XLOOKUP(D786,products!$A$1:$A$1001,products!$C$1:$C$1001,0)=0,"",_xlfn.XLOOKUP(D786,products!$A$1:$A$1001,products!$C$1:$C$1001,0))</f>
        <v>L</v>
      </c>
      <c r="K786" s="1">
        <f>IF(_xlfn.XLOOKUP(D786,products!$A$1:$A$1001,products!$D$1:$D$1001,0)=0,"",_xlfn.XLOOKUP(D786,products!$A$1:$A$1001,products!$D$1:$D$1001,0))</f>
        <v>1</v>
      </c>
      <c r="L786">
        <f>IF(_xlfn.XLOOKUP(D786,products!$A$1:$A$1001,products!$E$1:$E$1001,0)=0,"",_xlfn.XLOOKUP(D786,products!$A$1:$A$1001,products!$E$1:$E$1001,0))</f>
        <v>15.85</v>
      </c>
      <c r="M786">
        <f t="shared" si="36"/>
        <v>31.7</v>
      </c>
      <c r="N786" t="str">
        <f t="shared" si="37"/>
        <v>Liberica</v>
      </c>
      <c r="O786" t="str">
        <f t="shared" si="38"/>
        <v>Light</v>
      </c>
      <c r="P786" t="str">
        <f>IF(_xlfn.XLOOKUP(C786,customers!$A$1:$A$1001,customers!$I$1:$I$1001,0)=0,"",_xlfn.XLOOKUP(C786,customers!$A$1:$A$1001,customers!$I$1:$I$1001,0))</f>
        <v>No</v>
      </c>
    </row>
    <row r="787" spans="1:16" x14ac:dyDescent="0.2">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IF(_xlfn.XLOOKUP(C787,customers!$A$1:$A$1001,customers!$G$1:$G$1001,0)=0,"",_xlfn.XLOOKUP(C787,customers!$A$1:$A$1001,customers!$G$1:$G$1001,0))</f>
        <v>United States</v>
      </c>
      <c r="I787" t="str">
        <f>IF(_xlfn.XLOOKUP(D787,products!$A$1:$A$1001,products!$B$1:$B$1001,0)=0,"",_xlfn.XLOOKUP(D787,products!$A$1:$A$1001,products!$B$1:$B$1001,0))</f>
        <v>Ara</v>
      </c>
      <c r="J787" t="str">
        <f>IF(_xlfn.XLOOKUP(D787,products!$A$1:$A$1001,products!$C$1:$C$1001,0)=0,"",_xlfn.XLOOKUP(D787,products!$A$1:$A$1001,products!$C$1:$C$1001,0))</f>
        <v>D</v>
      </c>
      <c r="K787" s="1">
        <f>IF(_xlfn.XLOOKUP(D787,products!$A$1:$A$1001,products!$D$1:$D$1001,0)=0,"",_xlfn.XLOOKUP(D787,products!$A$1:$A$1001,products!$D$1:$D$1001,0))</f>
        <v>2.5</v>
      </c>
      <c r="L787">
        <f>IF(_xlfn.XLOOKUP(D787,products!$A$1:$A$1001,products!$E$1:$E$1001,0)=0,"",_xlfn.XLOOKUP(D787,products!$A$1:$A$1001,products!$E$1:$E$1001,0))</f>
        <v>22.884999999999998</v>
      </c>
      <c r="M787">
        <f t="shared" si="36"/>
        <v>22.884999999999998</v>
      </c>
      <c r="N787" t="str">
        <f t="shared" si="37"/>
        <v>Arabica</v>
      </c>
      <c r="O787" t="str">
        <f t="shared" si="38"/>
        <v>Dark</v>
      </c>
      <c r="P787" t="str">
        <f>IF(_xlfn.XLOOKUP(C787,customers!$A$1:$A$1001,customers!$I$1:$I$1001,0)=0,"",_xlfn.XLOOKUP(C787,customers!$A$1:$A$1001,customers!$I$1:$I$1001,0))</f>
        <v>No</v>
      </c>
    </row>
    <row r="788" spans="1:16" x14ac:dyDescent="0.2">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IF(_xlfn.XLOOKUP(C788,customers!$A$1:$A$1001,customers!$G$1:$G$1001,0)=0,"",_xlfn.XLOOKUP(C788,customers!$A$1:$A$1001,customers!$G$1:$G$1001,0))</f>
        <v>United States</v>
      </c>
      <c r="I788" t="str">
        <f>IF(_xlfn.XLOOKUP(D788,products!$A$1:$A$1001,products!$B$1:$B$1001,0)=0,"",_xlfn.XLOOKUP(D788,products!$A$1:$A$1001,products!$B$1:$B$1001,0))</f>
        <v>Exc</v>
      </c>
      <c r="J788" t="str">
        <f>IF(_xlfn.XLOOKUP(D788,products!$A$1:$A$1001,products!$C$1:$C$1001,0)=0,"",_xlfn.XLOOKUP(D788,products!$A$1:$A$1001,products!$C$1:$C$1001,0))</f>
        <v>D</v>
      </c>
      <c r="K788" s="1">
        <f>IF(_xlfn.XLOOKUP(D788,products!$A$1:$A$1001,products!$D$1:$D$1001,0)=0,"",_xlfn.XLOOKUP(D788,products!$A$1:$A$1001,products!$D$1:$D$1001,0))</f>
        <v>2.5</v>
      </c>
      <c r="L788">
        <f>IF(_xlfn.XLOOKUP(D788,products!$A$1:$A$1001,products!$E$1:$E$1001,0)=0,"",_xlfn.XLOOKUP(D788,products!$A$1:$A$1001,products!$E$1:$E$1001,0))</f>
        <v>27.945</v>
      </c>
      <c r="M788">
        <f t="shared" si="36"/>
        <v>27.945</v>
      </c>
      <c r="N788" t="str">
        <f t="shared" si="37"/>
        <v>Excelsa</v>
      </c>
      <c r="O788" t="str">
        <f t="shared" si="38"/>
        <v>Dark</v>
      </c>
      <c r="P788" t="str">
        <f>IF(_xlfn.XLOOKUP(C788,customers!$A$1:$A$1001,customers!$I$1:$I$1001,0)=0,"",_xlfn.XLOOKUP(C788,customers!$A$1:$A$1001,customers!$I$1:$I$1001,0))</f>
        <v>Yes</v>
      </c>
    </row>
    <row r="789" spans="1:16" x14ac:dyDescent="0.2">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IF(_xlfn.XLOOKUP(C789,customers!$A$1:$A$1001,customers!$G$1:$G$1001,0)=0,"",_xlfn.XLOOKUP(C789,customers!$A$1:$A$1001,customers!$G$1:$G$1001,0))</f>
        <v>United States</v>
      </c>
      <c r="I789" t="str">
        <f>IF(_xlfn.XLOOKUP(D789,products!$A$1:$A$1001,products!$B$1:$B$1001,0)=0,"",_xlfn.XLOOKUP(D789,products!$A$1:$A$1001,products!$B$1:$B$1001,0))</f>
        <v>Exc</v>
      </c>
      <c r="J789" t="str">
        <f>IF(_xlfn.XLOOKUP(D789,products!$A$1:$A$1001,products!$C$1:$C$1001,0)=0,"",_xlfn.XLOOKUP(D789,products!$A$1:$A$1001,products!$C$1:$C$1001,0))</f>
        <v>M</v>
      </c>
      <c r="K789" s="1">
        <f>IF(_xlfn.XLOOKUP(D789,products!$A$1:$A$1001,products!$D$1:$D$1001,0)=0,"",_xlfn.XLOOKUP(D789,products!$A$1:$A$1001,products!$D$1:$D$1001,0))</f>
        <v>1</v>
      </c>
      <c r="L789">
        <f>IF(_xlfn.XLOOKUP(D789,products!$A$1:$A$1001,products!$E$1:$E$1001,0)=0,"",_xlfn.XLOOKUP(D789,products!$A$1:$A$1001,products!$E$1:$E$1001,0))</f>
        <v>13.75</v>
      </c>
      <c r="M789">
        <f t="shared" si="36"/>
        <v>82.5</v>
      </c>
      <c r="N789" t="str">
        <f t="shared" si="37"/>
        <v>Excelsa</v>
      </c>
      <c r="O789" t="str">
        <f t="shared" si="38"/>
        <v>Medium</v>
      </c>
      <c r="P789" t="str">
        <f>IF(_xlfn.XLOOKUP(C789,customers!$A$1:$A$1001,customers!$I$1:$I$1001,0)=0,"",_xlfn.XLOOKUP(C789,customers!$A$1:$A$1001,customers!$I$1:$I$1001,0))</f>
        <v>Yes</v>
      </c>
    </row>
    <row r="790" spans="1:16" x14ac:dyDescent="0.2">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IF(_xlfn.XLOOKUP(C790,customers!$A$1:$A$1001,customers!$G$1:$G$1001,0)=0,"",_xlfn.XLOOKUP(C790,customers!$A$1:$A$1001,customers!$G$1:$G$1001,0))</f>
        <v>Ireland</v>
      </c>
      <c r="I790" t="str">
        <f>IF(_xlfn.XLOOKUP(D790,products!$A$1:$A$1001,products!$B$1:$B$1001,0)=0,"",_xlfn.XLOOKUP(D790,products!$A$1:$A$1001,products!$B$1:$B$1001,0))</f>
        <v>Rob</v>
      </c>
      <c r="J790" t="str">
        <f>IF(_xlfn.XLOOKUP(D790,products!$A$1:$A$1001,products!$C$1:$C$1001,0)=0,"",_xlfn.XLOOKUP(D790,products!$A$1:$A$1001,products!$C$1:$C$1001,0))</f>
        <v>M</v>
      </c>
      <c r="K790" s="1">
        <f>IF(_xlfn.XLOOKUP(D790,products!$A$1:$A$1001,products!$D$1:$D$1001,0)=0,"",_xlfn.XLOOKUP(D790,products!$A$1:$A$1001,products!$D$1:$D$1001,0))</f>
        <v>2.5</v>
      </c>
      <c r="L790">
        <f>IF(_xlfn.XLOOKUP(D790,products!$A$1:$A$1001,products!$E$1:$E$1001,0)=0,"",_xlfn.XLOOKUP(D790,products!$A$1:$A$1001,products!$E$1:$E$1001,0))</f>
        <v>22.884999999999998</v>
      </c>
      <c r="M790">
        <f t="shared" si="36"/>
        <v>45.769999999999996</v>
      </c>
      <c r="N790" t="str">
        <f t="shared" si="37"/>
        <v>Robusta</v>
      </c>
      <c r="O790" t="str">
        <f t="shared" si="38"/>
        <v>Medium</v>
      </c>
      <c r="P790" t="str">
        <f>IF(_xlfn.XLOOKUP(C790,customers!$A$1:$A$1001,customers!$I$1:$I$1001,0)=0,"",_xlfn.XLOOKUP(C790,customers!$A$1:$A$1001,customers!$I$1:$I$1001,0))</f>
        <v>Yes</v>
      </c>
    </row>
    <row r="791" spans="1:16" x14ac:dyDescent="0.2">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IF(_xlfn.XLOOKUP(C791,customers!$A$1:$A$1001,customers!$G$1:$G$1001,0)=0,"",_xlfn.XLOOKUP(C791,customers!$A$1:$A$1001,customers!$G$1:$G$1001,0))</f>
        <v>United States</v>
      </c>
      <c r="I791" t="str">
        <f>IF(_xlfn.XLOOKUP(D791,products!$A$1:$A$1001,products!$B$1:$B$1001,0)=0,"",_xlfn.XLOOKUP(D791,products!$A$1:$A$1001,products!$B$1:$B$1001,0))</f>
        <v>Ara</v>
      </c>
      <c r="J791" t="str">
        <f>IF(_xlfn.XLOOKUP(D791,products!$A$1:$A$1001,products!$C$1:$C$1001,0)=0,"",_xlfn.XLOOKUP(D791,products!$A$1:$A$1001,products!$C$1:$C$1001,0))</f>
        <v>L</v>
      </c>
      <c r="K791" s="1">
        <f>IF(_xlfn.XLOOKUP(D791,products!$A$1:$A$1001,products!$D$1:$D$1001,0)=0,"",_xlfn.XLOOKUP(D791,products!$A$1:$A$1001,products!$D$1:$D$1001,0))</f>
        <v>1</v>
      </c>
      <c r="L791">
        <f>IF(_xlfn.XLOOKUP(D791,products!$A$1:$A$1001,products!$E$1:$E$1001,0)=0,"",_xlfn.XLOOKUP(D791,products!$A$1:$A$1001,products!$E$1:$E$1001,0))</f>
        <v>12.95</v>
      </c>
      <c r="M791">
        <f t="shared" si="36"/>
        <v>77.699999999999989</v>
      </c>
      <c r="N791" t="str">
        <f t="shared" si="37"/>
        <v>Arabica</v>
      </c>
      <c r="O791" t="str">
        <f t="shared" si="38"/>
        <v>Light</v>
      </c>
      <c r="P791" t="str">
        <f>IF(_xlfn.XLOOKUP(C791,customers!$A$1:$A$1001,customers!$I$1:$I$1001,0)=0,"",_xlfn.XLOOKUP(C791,customers!$A$1:$A$1001,customers!$I$1:$I$1001,0))</f>
        <v>No</v>
      </c>
    </row>
    <row r="792" spans="1:16" x14ac:dyDescent="0.2">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IF(_xlfn.XLOOKUP(C792,customers!$A$1:$A$1001,customers!$G$1:$G$1001,0)=0,"",_xlfn.XLOOKUP(C792,customers!$A$1:$A$1001,customers!$G$1:$G$1001,0))</f>
        <v>United States</v>
      </c>
      <c r="I792" t="str">
        <f>IF(_xlfn.XLOOKUP(D792,products!$A$1:$A$1001,products!$B$1:$B$1001,0)=0,"",_xlfn.XLOOKUP(D792,products!$A$1:$A$1001,products!$B$1:$B$1001,0))</f>
        <v>Ara</v>
      </c>
      <c r="J792" t="str">
        <f>IF(_xlfn.XLOOKUP(D792,products!$A$1:$A$1001,products!$C$1:$C$1001,0)=0,"",_xlfn.XLOOKUP(D792,products!$A$1:$A$1001,products!$C$1:$C$1001,0))</f>
        <v>L</v>
      </c>
      <c r="K792" s="1">
        <f>IF(_xlfn.XLOOKUP(D792,products!$A$1:$A$1001,products!$D$1:$D$1001,0)=0,"",_xlfn.XLOOKUP(D792,products!$A$1:$A$1001,products!$D$1:$D$1001,0))</f>
        <v>0.5</v>
      </c>
      <c r="L792">
        <f>IF(_xlfn.XLOOKUP(D792,products!$A$1:$A$1001,products!$E$1:$E$1001,0)=0,"",_xlfn.XLOOKUP(D792,products!$A$1:$A$1001,products!$E$1:$E$1001,0))</f>
        <v>7.77</v>
      </c>
      <c r="M792">
        <f t="shared" si="36"/>
        <v>23.31</v>
      </c>
      <c r="N792" t="str">
        <f t="shared" si="37"/>
        <v>Arabica</v>
      </c>
      <c r="O792" t="str">
        <f t="shared" si="38"/>
        <v>Light</v>
      </c>
      <c r="P792" t="str">
        <f>IF(_xlfn.XLOOKUP(C792,customers!$A$1:$A$1001,customers!$I$1:$I$1001,0)=0,"",_xlfn.XLOOKUP(C792,customers!$A$1:$A$1001,customers!$I$1:$I$1001,0))</f>
        <v>No</v>
      </c>
    </row>
    <row r="793" spans="1:16" x14ac:dyDescent="0.2">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IF(_xlfn.XLOOKUP(C793,customers!$A$1:$A$1001,customers!$G$1:$G$1001,0)=0,"",_xlfn.XLOOKUP(C793,customers!$A$1:$A$1001,customers!$G$1:$G$1001,0))</f>
        <v>United States</v>
      </c>
      <c r="I793" t="str">
        <f>IF(_xlfn.XLOOKUP(D793,products!$A$1:$A$1001,products!$B$1:$B$1001,0)=0,"",_xlfn.XLOOKUP(D793,products!$A$1:$A$1001,products!$B$1:$B$1001,0))</f>
        <v>Lib</v>
      </c>
      <c r="J793" t="str">
        <f>IF(_xlfn.XLOOKUP(D793,products!$A$1:$A$1001,products!$C$1:$C$1001,0)=0,"",_xlfn.XLOOKUP(D793,products!$A$1:$A$1001,products!$C$1:$C$1001,0))</f>
        <v>L</v>
      </c>
      <c r="K793" s="1">
        <f>IF(_xlfn.XLOOKUP(D793,products!$A$1:$A$1001,products!$D$1:$D$1001,0)=0,"",_xlfn.XLOOKUP(D793,products!$A$1:$A$1001,products!$D$1:$D$1001,0))</f>
        <v>0.2</v>
      </c>
      <c r="L793">
        <f>IF(_xlfn.XLOOKUP(D793,products!$A$1:$A$1001,products!$E$1:$E$1001,0)=0,"",_xlfn.XLOOKUP(D793,products!$A$1:$A$1001,products!$E$1:$E$1001,0))</f>
        <v>4.7549999999999999</v>
      </c>
      <c r="M793">
        <f t="shared" si="36"/>
        <v>23.774999999999999</v>
      </c>
      <c r="N793" t="str">
        <f t="shared" si="37"/>
        <v>Liberica</v>
      </c>
      <c r="O793" t="str">
        <f t="shared" si="38"/>
        <v>Light</v>
      </c>
      <c r="P793" t="str">
        <f>IF(_xlfn.XLOOKUP(C793,customers!$A$1:$A$1001,customers!$I$1:$I$1001,0)=0,"",_xlfn.XLOOKUP(C793,customers!$A$1:$A$1001,customers!$I$1:$I$1001,0))</f>
        <v>Yes</v>
      </c>
    </row>
    <row r="794" spans="1:16" x14ac:dyDescent="0.2">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IF(_xlfn.XLOOKUP(C794,customers!$A$1:$A$1001,customers!$G$1:$G$1001,0)=0,"",_xlfn.XLOOKUP(C794,customers!$A$1:$A$1001,customers!$G$1:$G$1001,0))</f>
        <v>United Kingdom</v>
      </c>
      <c r="I794" t="str">
        <f>IF(_xlfn.XLOOKUP(D794,products!$A$1:$A$1001,products!$B$1:$B$1001,0)=0,"",_xlfn.XLOOKUP(D794,products!$A$1:$A$1001,products!$B$1:$B$1001,0))</f>
        <v>Lib</v>
      </c>
      <c r="J794" t="str">
        <f>IF(_xlfn.XLOOKUP(D794,products!$A$1:$A$1001,products!$C$1:$C$1001,0)=0,"",_xlfn.XLOOKUP(D794,products!$A$1:$A$1001,products!$C$1:$C$1001,0))</f>
        <v>M</v>
      </c>
      <c r="K794" s="1">
        <f>IF(_xlfn.XLOOKUP(D794,products!$A$1:$A$1001,products!$D$1:$D$1001,0)=0,"",_xlfn.XLOOKUP(D794,products!$A$1:$A$1001,products!$D$1:$D$1001,0))</f>
        <v>0.5</v>
      </c>
      <c r="L794">
        <f>IF(_xlfn.XLOOKUP(D794,products!$A$1:$A$1001,products!$E$1:$E$1001,0)=0,"",_xlfn.XLOOKUP(D794,products!$A$1:$A$1001,products!$E$1:$E$1001,0))</f>
        <v>8.73</v>
      </c>
      <c r="M794">
        <f t="shared" si="36"/>
        <v>52.38</v>
      </c>
      <c r="N794" t="str">
        <f t="shared" si="37"/>
        <v>Liberica</v>
      </c>
      <c r="O794" t="str">
        <f t="shared" si="38"/>
        <v>Medium</v>
      </c>
      <c r="P794" t="str">
        <f>IF(_xlfn.XLOOKUP(C794,customers!$A$1:$A$1001,customers!$I$1:$I$1001,0)=0,"",_xlfn.XLOOKUP(C794,customers!$A$1:$A$1001,customers!$I$1:$I$1001,0))</f>
        <v>Yes</v>
      </c>
    </row>
    <row r="795" spans="1:16" x14ac:dyDescent="0.2">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IF(_xlfn.XLOOKUP(C795,customers!$A$1:$A$1001,customers!$G$1:$G$1001,0)=0,"",_xlfn.XLOOKUP(C795,customers!$A$1:$A$1001,customers!$G$1:$G$1001,0))</f>
        <v>United States</v>
      </c>
      <c r="I795" t="str">
        <f>IF(_xlfn.XLOOKUP(D795,products!$A$1:$A$1001,products!$B$1:$B$1001,0)=0,"",_xlfn.XLOOKUP(D795,products!$A$1:$A$1001,products!$B$1:$B$1001,0))</f>
        <v>Rob</v>
      </c>
      <c r="J795" t="str">
        <f>IF(_xlfn.XLOOKUP(D795,products!$A$1:$A$1001,products!$C$1:$C$1001,0)=0,"",_xlfn.XLOOKUP(D795,products!$A$1:$A$1001,products!$C$1:$C$1001,0))</f>
        <v>L</v>
      </c>
      <c r="K795" s="1">
        <f>IF(_xlfn.XLOOKUP(D795,products!$A$1:$A$1001,products!$D$1:$D$1001,0)=0,"",_xlfn.XLOOKUP(D795,products!$A$1:$A$1001,products!$D$1:$D$1001,0))</f>
        <v>0.2</v>
      </c>
      <c r="L795">
        <f>IF(_xlfn.XLOOKUP(D795,products!$A$1:$A$1001,products!$E$1:$E$1001,0)=0,"",_xlfn.XLOOKUP(D795,products!$A$1:$A$1001,products!$E$1:$E$1001,0))</f>
        <v>3.5849999999999995</v>
      </c>
      <c r="M795">
        <f t="shared" si="36"/>
        <v>17.924999999999997</v>
      </c>
      <c r="N795" t="str">
        <f t="shared" si="37"/>
        <v>Robusta</v>
      </c>
      <c r="O795" t="str">
        <f t="shared" si="38"/>
        <v>Light</v>
      </c>
      <c r="P795" t="str">
        <f>IF(_xlfn.XLOOKUP(C795,customers!$A$1:$A$1001,customers!$I$1:$I$1001,0)=0,"",_xlfn.XLOOKUP(C795,customers!$A$1:$A$1001,customers!$I$1:$I$1001,0))</f>
        <v>No</v>
      </c>
    </row>
    <row r="796" spans="1:16" x14ac:dyDescent="0.2">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IF(_xlfn.XLOOKUP(C796,customers!$A$1:$A$1001,customers!$G$1:$G$1001,0)=0,"",_xlfn.XLOOKUP(C796,customers!$A$1:$A$1001,customers!$G$1:$G$1001,0))</f>
        <v>United States</v>
      </c>
      <c r="I796" t="str">
        <f>IF(_xlfn.XLOOKUP(D796,products!$A$1:$A$1001,products!$B$1:$B$1001,0)=0,"",_xlfn.XLOOKUP(D796,products!$A$1:$A$1001,products!$B$1:$B$1001,0))</f>
        <v>Ara</v>
      </c>
      <c r="J796" t="str">
        <f>IF(_xlfn.XLOOKUP(D796,products!$A$1:$A$1001,products!$C$1:$C$1001,0)=0,"",_xlfn.XLOOKUP(D796,products!$A$1:$A$1001,products!$C$1:$C$1001,0))</f>
        <v>L</v>
      </c>
      <c r="K796" s="1">
        <f>IF(_xlfn.XLOOKUP(D796,products!$A$1:$A$1001,products!$D$1:$D$1001,0)=0,"",_xlfn.XLOOKUP(D796,products!$A$1:$A$1001,products!$D$1:$D$1001,0))</f>
        <v>2.5</v>
      </c>
      <c r="L796">
        <f>IF(_xlfn.XLOOKUP(D796,products!$A$1:$A$1001,products!$E$1:$E$1001,0)=0,"",_xlfn.XLOOKUP(D796,products!$A$1:$A$1001,products!$E$1:$E$1001,0))</f>
        <v>29.784999999999997</v>
      </c>
      <c r="M796">
        <f t="shared" si="36"/>
        <v>148.92499999999998</v>
      </c>
      <c r="N796" t="str">
        <f t="shared" si="37"/>
        <v>Arabica</v>
      </c>
      <c r="O796" t="str">
        <f t="shared" si="38"/>
        <v>Light</v>
      </c>
      <c r="P796" t="str">
        <f>IF(_xlfn.XLOOKUP(C796,customers!$A$1:$A$1001,customers!$I$1:$I$1001,0)=0,"",_xlfn.XLOOKUP(C796,customers!$A$1:$A$1001,customers!$I$1:$I$1001,0))</f>
        <v>No</v>
      </c>
    </row>
    <row r="797" spans="1:16" x14ac:dyDescent="0.2">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IF(_xlfn.XLOOKUP(C797,customers!$A$1:$A$1001,customers!$G$1:$G$1001,0)=0,"",_xlfn.XLOOKUP(C797,customers!$A$1:$A$1001,customers!$G$1:$G$1001,0))</f>
        <v>United States</v>
      </c>
      <c r="I797" t="str">
        <f>IF(_xlfn.XLOOKUP(D797,products!$A$1:$A$1001,products!$B$1:$B$1001,0)=0,"",_xlfn.XLOOKUP(D797,products!$A$1:$A$1001,products!$B$1:$B$1001,0))</f>
        <v>Rob</v>
      </c>
      <c r="J797" t="str">
        <f>IF(_xlfn.XLOOKUP(D797,products!$A$1:$A$1001,products!$C$1:$C$1001,0)=0,"",_xlfn.XLOOKUP(D797,products!$A$1:$A$1001,products!$C$1:$C$1001,0))</f>
        <v>L</v>
      </c>
      <c r="K797" s="1">
        <f>IF(_xlfn.XLOOKUP(D797,products!$A$1:$A$1001,products!$D$1:$D$1001,0)=0,"",_xlfn.XLOOKUP(D797,products!$A$1:$A$1001,products!$D$1:$D$1001,0))</f>
        <v>0.5</v>
      </c>
      <c r="L797">
        <f>IF(_xlfn.XLOOKUP(D797,products!$A$1:$A$1001,products!$E$1:$E$1001,0)=0,"",_xlfn.XLOOKUP(D797,products!$A$1:$A$1001,products!$E$1:$E$1001,0))</f>
        <v>7.169999999999999</v>
      </c>
      <c r="M797">
        <f t="shared" si="36"/>
        <v>28.679999999999996</v>
      </c>
      <c r="N797" t="str">
        <f t="shared" si="37"/>
        <v>Robusta</v>
      </c>
      <c r="O797" t="str">
        <f t="shared" si="38"/>
        <v>Light</v>
      </c>
      <c r="P797" t="str">
        <f>IF(_xlfn.XLOOKUP(C797,customers!$A$1:$A$1001,customers!$I$1:$I$1001,0)=0,"",_xlfn.XLOOKUP(C797,customers!$A$1:$A$1001,customers!$I$1:$I$1001,0))</f>
        <v>No</v>
      </c>
    </row>
    <row r="798" spans="1:16" x14ac:dyDescent="0.2">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IF(_xlfn.XLOOKUP(C798,customers!$A$1:$A$1001,customers!$G$1:$G$1001,0)=0,"",_xlfn.XLOOKUP(C798,customers!$A$1:$A$1001,customers!$G$1:$G$1001,0))</f>
        <v>United States</v>
      </c>
      <c r="I798" t="str">
        <f>IF(_xlfn.XLOOKUP(D798,products!$A$1:$A$1001,products!$B$1:$B$1001,0)=0,"",_xlfn.XLOOKUP(D798,products!$A$1:$A$1001,products!$B$1:$B$1001,0))</f>
        <v>Lib</v>
      </c>
      <c r="J798" t="str">
        <f>IF(_xlfn.XLOOKUP(D798,products!$A$1:$A$1001,products!$C$1:$C$1001,0)=0,"",_xlfn.XLOOKUP(D798,products!$A$1:$A$1001,products!$C$1:$C$1001,0))</f>
        <v>L</v>
      </c>
      <c r="K798" s="1">
        <f>IF(_xlfn.XLOOKUP(D798,products!$A$1:$A$1001,products!$D$1:$D$1001,0)=0,"",_xlfn.XLOOKUP(D798,products!$A$1:$A$1001,products!$D$1:$D$1001,0))</f>
        <v>0.5</v>
      </c>
      <c r="L798">
        <f>IF(_xlfn.XLOOKUP(D798,products!$A$1:$A$1001,products!$E$1:$E$1001,0)=0,"",_xlfn.XLOOKUP(D798,products!$A$1:$A$1001,products!$E$1:$E$1001,0))</f>
        <v>9.51</v>
      </c>
      <c r="M798">
        <f t="shared" si="36"/>
        <v>9.51</v>
      </c>
      <c r="N798" t="str">
        <f t="shared" si="37"/>
        <v>Liberica</v>
      </c>
      <c r="O798" t="str">
        <f t="shared" si="38"/>
        <v>Light</v>
      </c>
      <c r="P798" t="str">
        <f>IF(_xlfn.XLOOKUP(C798,customers!$A$1:$A$1001,customers!$I$1:$I$1001,0)=0,"",_xlfn.XLOOKUP(C798,customers!$A$1:$A$1001,customers!$I$1:$I$1001,0))</f>
        <v>No</v>
      </c>
    </row>
    <row r="799" spans="1:16" x14ac:dyDescent="0.2">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IF(_xlfn.XLOOKUP(C799,customers!$A$1:$A$1001,customers!$G$1:$G$1001,0)=0,"",_xlfn.XLOOKUP(C799,customers!$A$1:$A$1001,customers!$G$1:$G$1001,0))</f>
        <v>United States</v>
      </c>
      <c r="I799" t="str">
        <f>IF(_xlfn.XLOOKUP(D799,products!$A$1:$A$1001,products!$B$1:$B$1001,0)=0,"",_xlfn.XLOOKUP(D799,products!$A$1:$A$1001,products!$B$1:$B$1001,0))</f>
        <v>Ara</v>
      </c>
      <c r="J799" t="str">
        <f>IF(_xlfn.XLOOKUP(D799,products!$A$1:$A$1001,products!$C$1:$C$1001,0)=0,"",_xlfn.XLOOKUP(D799,products!$A$1:$A$1001,products!$C$1:$C$1001,0))</f>
        <v>L</v>
      </c>
      <c r="K799" s="1">
        <f>IF(_xlfn.XLOOKUP(D799,products!$A$1:$A$1001,products!$D$1:$D$1001,0)=0,"",_xlfn.XLOOKUP(D799,products!$A$1:$A$1001,products!$D$1:$D$1001,0))</f>
        <v>0.5</v>
      </c>
      <c r="L799">
        <f>IF(_xlfn.XLOOKUP(D799,products!$A$1:$A$1001,products!$E$1:$E$1001,0)=0,"",_xlfn.XLOOKUP(D799,products!$A$1:$A$1001,products!$E$1:$E$1001,0))</f>
        <v>7.77</v>
      </c>
      <c r="M799">
        <f t="shared" si="36"/>
        <v>31.08</v>
      </c>
      <c r="N799" t="str">
        <f t="shared" si="37"/>
        <v>Arabica</v>
      </c>
      <c r="O799" t="str">
        <f t="shared" si="38"/>
        <v>Light</v>
      </c>
      <c r="P799" t="str">
        <f>IF(_xlfn.XLOOKUP(C799,customers!$A$1:$A$1001,customers!$I$1:$I$1001,0)=0,"",_xlfn.XLOOKUP(C799,customers!$A$1:$A$1001,customers!$I$1:$I$1001,0))</f>
        <v>No</v>
      </c>
    </row>
    <row r="800" spans="1:16" x14ac:dyDescent="0.2">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IF(_xlfn.XLOOKUP(C800,customers!$A$1:$A$1001,customers!$G$1:$G$1001,0)=0,"",_xlfn.XLOOKUP(C800,customers!$A$1:$A$1001,customers!$G$1:$G$1001,0))</f>
        <v>United States</v>
      </c>
      <c r="I800" t="str">
        <f>IF(_xlfn.XLOOKUP(D800,products!$A$1:$A$1001,products!$B$1:$B$1001,0)=0,"",_xlfn.XLOOKUP(D800,products!$A$1:$A$1001,products!$B$1:$B$1001,0))</f>
        <v>Rob</v>
      </c>
      <c r="J800" t="str">
        <f>IF(_xlfn.XLOOKUP(D800,products!$A$1:$A$1001,products!$C$1:$C$1001,0)=0,"",_xlfn.XLOOKUP(D800,products!$A$1:$A$1001,products!$C$1:$C$1001,0))</f>
        <v>D</v>
      </c>
      <c r="K800" s="1">
        <f>IF(_xlfn.XLOOKUP(D800,products!$A$1:$A$1001,products!$D$1:$D$1001,0)=0,"",_xlfn.XLOOKUP(D800,products!$A$1:$A$1001,products!$D$1:$D$1001,0))</f>
        <v>0.2</v>
      </c>
      <c r="L800">
        <f>IF(_xlfn.XLOOKUP(D800,products!$A$1:$A$1001,products!$E$1:$E$1001,0)=0,"",_xlfn.XLOOKUP(D800,products!$A$1:$A$1001,products!$E$1:$E$1001,0))</f>
        <v>2.6849999999999996</v>
      </c>
      <c r="M800">
        <f t="shared" si="36"/>
        <v>8.0549999999999997</v>
      </c>
      <c r="N800" t="str">
        <f t="shared" si="37"/>
        <v>Robusta</v>
      </c>
      <c r="O800" t="str">
        <f t="shared" si="38"/>
        <v>Dark</v>
      </c>
      <c r="P800" t="str">
        <f>IF(_xlfn.XLOOKUP(C800,customers!$A$1:$A$1001,customers!$I$1:$I$1001,0)=0,"",_xlfn.XLOOKUP(C800,customers!$A$1:$A$1001,customers!$I$1:$I$1001,0))</f>
        <v>Yes</v>
      </c>
    </row>
    <row r="801" spans="1:16" x14ac:dyDescent="0.2">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IF(_xlfn.XLOOKUP(C801,customers!$A$1:$A$1001,customers!$G$1:$G$1001,0)=0,"",_xlfn.XLOOKUP(C801,customers!$A$1:$A$1001,customers!$G$1:$G$1001,0))</f>
        <v>United States</v>
      </c>
      <c r="I801" t="str">
        <f>IF(_xlfn.XLOOKUP(D801,products!$A$1:$A$1001,products!$B$1:$B$1001,0)=0,"",_xlfn.XLOOKUP(D801,products!$A$1:$A$1001,products!$B$1:$B$1001,0))</f>
        <v>Exc</v>
      </c>
      <c r="J801" t="str">
        <f>IF(_xlfn.XLOOKUP(D801,products!$A$1:$A$1001,products!$C$1:$C$1001,0)=0,"",_xlfn.XLOOKUP(D801,products!$A$1:$A$1001,products!$C$1:$C$1001,0))</f>
        <v>D</v>
      </c>
      <c r="K801" s="1">
        <f>IF(_xlfn.XLOOKUP(D801,products!$A$1:$A$1001,products!$D$1:$D$1001,0)=0,"",_xlfn.XLOOKUP(D801,products!$A$1:$A$1001,products!$D$1:$D$1001,0))</f>
        <v>1</v>
      </c>
      <c r="L801">
        <f>IF(_xlfn.XLOOKUP(D801,products!$A$1:$A$1001,products!$E$1:$E$1001,0)=0,"",_xlfn.XLOOKUP(D801,products!$A$1:$A$1001,products!$E$1:$E$1001,0))</f>
        <v>12.15</v>
      </c>
      <c r="M801">
        <f t="shared" si="36"/>
        <v>36.450000000000003</v>
      </c>
      <c r="N801" t="str">
        <f t="shared" si="37"/>
        <v>Excelsa</v>
      </c>
      <c r="O801" t="str">
        <f t="shared" si="38"/>
        <v>Dark</v>
      </c>
      <c r="P801" t="str">
        <f>IF(_xlfn.XLOOKUP(C801,customers!$A$1:$A$1001,customers!$I$1:$I$1001,0)=0,"",_xlfn.XLOOKUP(C801,customers!$A$1:$A$1001,customers!$I$1:$I$1001,0))</f>
        <v>Yes</v>
      </c>
    </row>
    <row r="802" spans="1:16" x14ac:dyDescent="0.2">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IF(_xlfn.XLOOKUP(C802,customers!$A$1:$A$1001,customers!$G$1:$G$1001,0)=0,"",_xlfn.XLOOKUP(C802,customers!$A$1:$A$1001,customers!$G$1:$G$1001,0))</f>
        <v>Ireland</v>
      </c>
      <c r="I802" t="str">
        <f>IF(_xlfn.XLOOKUP(D802,products!$A$1:$A$1001,products!$B$1:$B$1001,0)=0,"",_xlfn.XLOOKUP(D802,products!$A$1:$A$1001,products!$B$1:$B$1001,0))</f>
        <v>Rob</v>
      </c>
      <c r="J802" t="str">
        <f>IF(_xlfn.XLOOKUP(D802,products!$A$1:$A$1001,products!$C$1:$C$1001,0)=0,"",_xlfn.XLOOKUP(D802,products!$A$1:$A$1001,products!$C$1:$C$1001,0))</f>
        <v>D</v>
      </c>
      <c r="K802" s="1">
        <f>IF(_xlfn.XLOOKUP(D802,products!$A$1:$A$1001,products!$D$1:$D$1001,0)=0,"",_xlfn.XLOOKUP(D802,products!$A$1:$A$1001,products!$D$1:$D$1001,0))</f>
        <v>0.2</v>
      </c>
      <c r="L802">
        <f>IF(_xlfn.XLOOKUP(D802,products!$A$1:$A$1001,products!$E$1:$E$1001,0)=0,"",_xlfn.XLOOKUP(D802,products!$A$1:$A$1001,products!$E$1:$E$1001,0))</f>
        <v>2.6849999999999996</v>
      </c>
      <c r="M802">
        <f t="shared" si="36"/>
        <v>16.11</v>
      </c>
      <c r="N802" t="str">
        <f t="shared" si="37"/>
        <v>Robusta</v>
      </c>
      <c r="O802" t="str">
        <f t="shared" si="38"/>
        <v>Dark</v>
      </c>
      <c r="P802" t="str">
        <f>IF(_xlfn.XLOOKUP(C802,customers!$A$1:$A$1001,customers!$I$1:$I$1001,0)=0,"",_xlfn.XLOOKUP(C802,customers!$A$1:$A$1001,customers!$I$1:$I$1001,0))</f>
        <v>No</v>
      </c>
    </row>
    <row r="803" spans="1:16" x14ac:dyDescent="0.2">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IF(_xlfn.XLOOKUP(C803,customers!$A$1:$A$1001,customers!$G$1:$G$1001,0)=0,"",_xlfn.XLOOKUP(C803,customers!$A$1:$A$1001,customers!$G$1:$G$1001,0))</f>
        <v>United States</v>
      </c>
      <c r="I803" t="str">
        <f>IF(_xlfn.XLOOKUP(D803,products!$A$1:$A$1001,products!$B$1:$B$1001,0)=0,"",_xlfn.XLOOKUP(D803,products!$A$1:$A$1001,products!$B$1:$B$1001,0))</f>
        <v>Rob</v>
      </c>
      <c r="J803" t="str">
        <f>IF(_xlfn.XLOOKUP(D803,products!$A$1:$A$1001,products!$C$1:$C$1001,0)=0,"",_xlfn.XLOOKUP(D803,products!$A$1:$A$1001,products!$C$1:$C$1001,0))</f>
        <v>D</v>
      </c>
      <c r="K803" s="1">
        <f>IF(_xlfn.XLOOKUP(D803,products!$A$1:$A$1001,products!$D$1:$D$1001,0)=0,"",_xlfn.XLOOKUP(D803,products!$A$1:$A$1001,products!$D$1:$D$1001,0))</f>
        <v>2.5</v>
      </c>
      <c r="L803">
        <f>IF(_xlfn.XLOOKUP(D803,products!$A$1:$A$1001,products!$E$1:$E$1001,0)=0,"",_xlfn.XLOOKUP(D803,products!$A$1:$A$1001,products!$E$1:$E$1001,0))</f>
        <v>20.584999999999997</v>
      </c>
      <c r="M803">
        <f t="shared" si="36"/>
        <v>41.169999999999995</v>
      </c>
      <c r="N803" t="str">
        <f t="shared" si="37"/>
        <v>Robusta</v>
      </c>
      <c r="O803" t="str">
        <f t="shared" si="38"/>
        <v>Dark</v>
      </c>
      <c r="P803" t="str">
        <f>IF(_xlfn.XLOOKUP(C803,customers!$A$1:$A$1001,customers!$I$1:$I$1001,0)=0,"",_xlfn.XLOOKUP(C803,customers!$A$1:$A$1001,customers!$I$1:$I$1001,0))</f>
        <v>Yes</v>
      </c>
    </row>
    <row r="804" spans="1:16" x14ac:dyDescent="0.2">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IF(_xlfn.XLOOKUP(C804,customers!$A$1:$A$1001,customers!$G$1:$G$1001,0)=0,"",_xlfn.XLOOKUP(C804,customers!$A$1:$A$1001,customers!$G$1:$G$1001,0))</f>
        <v>United States</v>
      </c>
      <c r="I804" t="str">
        <f>IF(_xlfn.XLOOKUP(D804,products!$A$1:$A$1001,products!$B$1:$B$1001,0)=0,"",_xlfn.XLOOKUP(D804,products!$A$1:$A$1001,products!$B$1:$B$1001,0))</f>
        <v>Rob</v>
      </c>
      <c r="J804" t="str">
        <f>IF(_xlfn.XLOOKUP(D804,products!$A$1:$A$1001,products!$C$1:$C$1001,0)=0,"",_xlfn.XLOOKUP(D804,products!$A$1:$A$1001,products!$C$1:$C$1001,0))</f>
        <v>D</v>
      </c>
      <c r="K804" s="1">
        <f>IF(_xlfn.XLOOKUP(D804,products!$A$1:$A$1001,products!$D$1:$D$1001,0)=0,"",_xlfn.XLOOKUP(D804,products!$A$1:$A$1001,products!$D$1:$D$1001,0))</f>
        <v>0.2</v>
      </c>
      <c r="L804">
        <f>IF(_xlfn.XLOOKUP(D804,products!$A$1:$A$1001,products!$E$1:$E$1001,0)=0,"",_xlfn.XLOOKUP(D804,products!$A$1:$A$1001,products!$E$1:$E$1001,0))</f>
        <v>2.6849999999999996</v>
      </c>
      <c r="M804">
        <f t="shared" si="36"/>
        <v>10.739999999999998</v>
      </c>
      <c r="N804" t="str">
        <f t="shared" si="37"/>
        <v>Robusta</v>
      </c>
      <c r="O804" t="str">
        <f t="shared" si="38"/>
        <v>Dark</v>
      </c>
      <c r="P804" t="str">
        <f>IF(_xlfn.XLOOKUP(C804,customers!$A$1:$A$1001,customers!$I$1:$I$1001,0)=0,"",_xlfn.XLOOKUP(C804,customers!$A$1:$A$1001,customers!$I$1:$I$1001,0))</f>
        <v>No</v>
      </c>
    </row>
    <row r="805" spans="1:16" x14ac:dyDescent="0.2">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IF(_xlfn.XLOOKUP(C805,customers!$A$1:$A$1001,customers!$G$1:$G$1001,0)=0,"",_xlfn.XLOOKUP(C805,customers!$A$1:$A$1001,customers!$G$1:$G$1001,0))</f>
        <v>United States</v>
      </c>
      <c r="I805" t="str">
        <f>IF(_xlfn.XLOOKUP(D805,products!$A$1:$A$1001,products!$B$1:$B$1001,0)=0,"",_xlfn.XLOOKUP(D805,products!$A$1:$A$1001,products!$B$1:$B$1001,0))</f>
        <v>Exc</v>
      </c>
      <c r="J805" t="str">
        <f>IF(_xlfn.XLOOKUP(D805,products!$A$1:$A$1001,products!$C$1:$C$1001,0)=0,"",_xlfn.XLOOKUP(D805,products!$A$1:$A$1001,products!$C$1:$C$1001,0))</f>
        <v>M</v>
      </c>
      <c r="K805" s="1">
        <f>IF(_xlfn.XLOOKUP(D805,products!$A$1:$A$1001,products!$D$1:$D$1001,0)=0,"",_xlfn.XLOOKUP(D805,products!$A$1:$A$1001,products!$D$1:$D$1001,0))</f>
        <v>2.5</v>
      </c>
      <c r="L805">
        <f>IF(_xlfn.XLOOKUP(D805,products!$A$1:$A$1001,products!$E$1:$E$1001,0)=0,"",_xlfn.XLOOKUP(D805,products!$A$1:$A$1001,products!$E$1:$E$1001,0))</f>
        <v>31.624999999999996</v>
      </c>
      <c r="M805">
        <f t="shared" si="36"/>
        <v>126.49999999999999</v>
      </c>
      <c r="N805" t="str">
        <f t="shared" si="37"/>
        <v>Excelsa</v>
      </c>
      <c r="O805" t="str">
        <f t="shared" si="38"/>
        <v>Medium</v>
      </c>
      <c r="P805" t="str">
        <f>IF(_xlfn.XLOOKUP(C805,customers!$A$1:$A$1001,customers!$I$1:$I$1001,0)=0,"",_xlfn.XLOOKUP(C805,customers!$A$1:$A$1001,customers!$I$1:$I$1001,0))</f>
        <v>No</v>
      </c>
    </row>
    <row r="806" spans="1:16" x14ac:dyDescent="0.2">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IF(_xlfn.XLOOKUP(C806,customers!$A$1:$A$1001,customers!$G$1:$G$1001,0)=0,"",_xlfn.XLOOKUP(C806,customers!$A$1:$A$1001,customers!$G$1:$G$1001,0))</f>
        <v>United Kingdom</v>
      </c>
      <c r="I806" t="str">
        <f>IF(_xlfn.XLOOKUP(D806,products!$A$1:$A$1001,products!$B$1:$B$1001,0)=0,"",_xlfn.XLOOKUP(D806,products!$A$1:$A$1001,products!$B$1:$B$1001,0))</f>
        <v>Rob</v>
      </c>
      <c r="J806" t="str">
        <f>IF(_xlfn.XLOOKUP(D806,products!$A$1:$A$1001,products!$C$1:$C$1001,0)=0,"",_xlfn.XLOOKUP(D806,products!$A$1:$A$1001,products!$C$1:$C$1001,0))</f>
        <v>L</v>
      </c>
      <c r="K806" s="1">
        <f>IF(_xlfn.XLOOKUP(D806,products!$A$1:$A$1001,products!$D$1:$D$1001,0)=0,"",_xlfn.XLOOKUP(D806,products!$A$1:$A$1001,products!$D$1:$D$1001,0))</f>
        <v>1</v>
      </c>
      <c r="L806">
        <f>IF(_xlfn.XLOOKUP(D806,products!$A$1:$A$1001,products!$E$1:$E$1001,0)=0,"",_xlfn.XLOOKUP(D806,products!$A$1:$A$1001,products!$E$1:$E$1001,0))</f>
        <v>11.95</v>
      </c>
      <c r="M806">
        <f t="shared" si="36"/>
        <v>23.9</v>
      </c>
      <c r="N806" t="str">
        <f t="shared" si="37"/>
        <v>Robusta</v>
      </c>
      <c r="O806" t="str">
        <f t="shared" si="38"/>
        <v>Light</v>
      </c>
      <c r="P806" t="str">
        <f>IF(_xlfn.XLOOKUP(C806,customers!$A$1:$A$1001,customers!$I$1:$I$1001,0)=0,"",_xlfn.XLOOKUP(C806,customers!$A$1:$A$1001,customers!$I$1:$I$1001,0))</f>
        <v>No</v>
      </c>
    </row>
    <row r="807" spans="1:16" x14ac:dyDescent="0.2">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IF(_xlfn.XLOOKUP(C807,customers!$A$1:$A$1001,customers!$G$1:$G$1001,0)=0,"",_xlfn.XLOOKUP(C807,customers!$A$1:$A$1001,customers!$G$1:$G$1001,0))</f>
        <v>United States</v>
      </c>
      <c r="I807" t="str">
        <f>IF(_xlfn.XLOOKUP(D807,products!$A$1:$A$1001,products!$B$1:$B$1001,0)=0,"",_xlfn.XLOOKUP(D807,products!$A$1:$A$1001,products!$B$1:$B$1001,0))</f>
        <v>Rob</v>
      </c>
      <c r="J807" t="str">
        <f>IF(_xlfn.XLOOKUP(D807,products!$A$1:$A$1001,products!$C$1:$C$1001,0)=0,"",_xlfn.XLOOKUP(D807,products!$A$1:$A$1001,products!$C$1:$C$1001,0))</f>
        <v>M</v>
      </c>
      <c r="K807" s="1">
        <f>IF(_xlfn.XLOOKUP(D807,products!$A$1:$A$1001,products!$D$1:$D$1001,0)=0,"",_xlfn.XLOOKUP(D807,products!$A$1:$A$1001,products!$D$1:$D$1001,0))</f>
        <v>0.5</v>
      </c>
      <c r="L807">
        <f>IF(_xlfn.XLOOKUP(D807,products!$A$1:$A$1001,products!$E$1:$E$1001,0)=0,"",_xlfn.XLOOKUP(D807,products!$A$1:$A$1001,products!$E$1:$E$1001,0))</f>
        <v>5.97</v>
      </c>
      <c r="M807">
        <f t="shared" si="36"/>
        <v>5.97</v>
      </c>
      <c r="N807" t="str">
        <f t="shared" si="37"/>
        <v>Robusta</v>
      </c>
      <c r="O807" t="str">
        <f t="shared" si="38"/>
        <v>Medium</v>
      </c>
      <c r="P807" t="str">
        <f>IF(_xlfn.XLOOKUP(C807,customers!$A$1:$A$1001,customers!$I$1:$I$1001,0)=0,"",_xlfn.XLOOKUP(C807,customers!$A$1:$A$1001,customers!$I$1:$I$1001,0))</f>
        <v>No</v>
      </c>
    </row>
    <row r="808" spans="1:16" x14ac:dyDescent="0.2">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IF(_xlfn.XLOOKUP(C808,customers!$A$1:$A$1001,customers!$G$1:$G$1001,0)=0,"",_xlfn.XLOOKUP(C808,customers!$A$1:$A$1001,customers!$G$1:$G$1001,0))</f>
        <v>United Kingdom</v>
      </c>
      <c r="I808" t="str">
        <f>IF(_xlfn.XLOOKUP(D808,products!$A$1:$A$1001,products!$B$1:$B$1001,0)=0,"",_xlfn.XLOOKUP(D808,products!$A$1:$A$1001,products!$B$1:$B$1001,0))</f>
        <v>Lib</v>
      </c>
      <c r="J808" t="str">
        <f>IF(_xlfn.XLOOKUP(D808,products!$A$1:$A$1001,products!$C$1:$C$1001,0)=0,"",_xlfn.XLOOKUP(D808,products!$A$1:$A$1001,products!$C$1:$C$1001,0))</f>
        <v>D</v>
      </c>
      <c r="K808" s="1">
        <f>IF(_xlfn.XLOOKUP(D808,products!$A$1:$A$1001,products!$D$1:$D$1001,0)=0,"",_xlfn.XLOOKUP(D808,products!$A$1:$A$1001,products!$D$1:$D$1001,0))</f>
        <v>0.2</v>
      </c>
      <c r="L808">
        <f>IF(_xlfn.XLOOKUP(D808,products!$A$1:$A$1001,products!$E$1:$E$1001,0)=0,"",_xlfn.XLOOKUP(D808,products!$A$1:$A$1001,products!$E$1:$E$1001,0))</f>
        <v>3.8849999999999998</v>
      </c>
      <c r="M808">
        <f t="shared" si="36"/>
        <v>7.77</v>
      </c>
      <c r="N808" t="str">
        <f t="shared" si="37"/>
        <v>Liberica</v>
      </c>
      <c r="O808" t="str">
        <f t="shared" si="38"/>
        <v>Dark</v>
      </c>
      <c r="P808" t="str">
        <f>IF(_xlfn.XLOOKUP(C808,customers!$A$1:$A$1001,customers!$I$1:$I$1001,0)=0,"",_xlfn.XLOOKUP(C808,customers!$A$1:$A$1001,customers!$I$1:$I$1001,0))</f>
        <v>Yes</v>
      </c>
    </row>
    <row r="809" spans="1:16" x14ac:dyDescent="0.2">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IF(_xlfn.XLOOKUP(C809,customers!$A$1:$A$1001,customers!$G$1:$G$1001,0)=0,"",_xlfn.XLOOKUP(C809,customers!$A$1:$A$1001,customers!$G$1:$G$1001,0))</f>
        <v>Ireland</v>
      </c>
      <c r="I809" t="str">
        <f>IF(_xlfn.XLOOKUP(D809,products!$A$1:$A$1001,products!$B$1:$B$1001,0)=0,"",_xlfn.XLOOKUP(D809,products!$A$1:$A$1001,products!$B$1:$B$1001,0))</f>
        <v>Lib</v>
      </c>
      <c r="J809" t="str">
        <f>IF(_xlfn.XLOOKUP(D809,products!$A$1:$A$1001,products!$C$1:$C$1001,0)=0,"",_xlfn.XLOOKUP(D809,products!$A$1:$A$1001,products!$C$1:$C$1001,0))</f>
        <v>D</v>
      </c>
      <c r="K809" s="1">
        <f>IF(_xlfn.XLOOKUP(D809,products!$A$1:$A$1001,products!$D$1:$D$1001,0)=0,"",_xlfn.XLOOKUP(D809,products!$A$1:$A$1001,products!$D$1:$D$1001,0))</f>
        <v>0.5</v>
      </c>
      <c r="L809">
        <f>IF(_xlfn.XLOOKUP(D809,products!$A$1:$A$1001,products!$E$1:$E$1001,0)=0,"",_xlfn.XLOOKUP(D809,products!$A$1:$A$1001,products!$E$1:$E$1001,0))</f>
        <v>7.77</v>
      </c>
      <c r="M809">
        <f t="shared" si="36"/>
        <v>23.31</v>
      </c>
      <c r="N809" t="str">
        <f t="shared" si="37"/>
        <v>Liberica</v>
      </c>
      <c r="O809" t="str">
        <f t="shared" si="38"/>
        <v>Dark</v>
      </c>
      <c r="P809" t="str">
        <f>IF(_xlfn.XLOOKUP(C809,customers!$A$1:$A$1001,customers!$I$1:$I$1001,0)=0,"",_xlfn.XLOOKUP(C809,customers!$A$1:$A$1001,customers!$I$1:$I$1001,0))</f>
        <v>No</v>
      </c>
    </row>
    <row r="810" spans="1:16" x14ac:dyDescent="0.2">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IF(_xlfn.XLOOKUP(C810,customers!$A$1:$A$1001,customers!$G$1:$G$1001,0)=0,"",_xlfn.XLOOKUP(C810,customers!$A$1:$A$1001,customers!$G$1:$G$1001,0))</f>
        <v>United States</v>
      </c>
      <c r="I810" t="str">
        <f>IF(_xlfn.XLOOKUP(D810,products!$A$1:$A$1001,products!$B$1:$B$1001,0)=0,"",_xlfn.XLOOKUP(D810,products!$A$1:$A$1001,products!$B$1:$B$1001,0))</f>
        <v>Rob</v>
      </c>
      <c r="J810" t="str">
        <f>IF(_xlfn.XLOOKUP(D810,products!$A$1:$A$1001,products!$C$1:$C$1001,0)=0,"",_xlfn.XLOOKUP(D810,products!$A$1:$A$1001,products!$C$1:$C$1001,0))</f>
        <v>L</v>
      </c>
      <c r="K810" s="1">
        <f>IF(_xlfn.XLOOKUP(D810,products!$A$1:$A$1001,products!$D$1:$D$1001,0)=0,"",_xlfn.XLOOKUP(D810,products!$A$1:$A$1001,products!$D$1:$D$1001,0))</f>
        <v>2.5</v>
      </c>
      <c r="L810">
        <f>IF(_xlfn.XLOOKUP(D810,products!$A$1:$A$1001,products!$E$1:$E$1001,0)=0,"",_xlfn.XLOOKUP(D810,products!$A$1:$A$1001,products!$E$1:$E$1001,0))</f>
        <v>27.484999999999996</v>
      </c>
      <c r="M810">
        <f t="shared" si="36"/>
        <v>137.42499999999998</v>
      </c>
      <c r="N810" t="str">
        <f t="shared" si="37"/>
        <v>Robusta</v>
      </c>
      <c r="O810" t="str">
        <f t="shared" si="38"/>
        <v>Light</v>
      </c>
      <c r="P810" t="str">
        <f>IF(_xlfn.XLOOKUP(C810,customers!$A$1:$A$1001,customers!$I$1:$I$1001,0)=0,"",_xlfn.XLOOKUP(C810,customers!$A$1:$A$1001,customers!$I$1:$I$1001,0))</f>
        <v>No</v>
      </c>
    </row>
    <row r="811" spans="1:16" x14ac:dyDescent="0.2">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IF(_xlfn.XLOOKUP(C811,customers!$A$1:$A$1001,customers!$G$1:$G$1001,0)=0,"",_xlfn.XLOOKUP(C811,customers!$A$1:$A$1001,customers!$G$1:$G$1001,0))</f>
        <v>United States</v>
      </c>
      <c r="I811" t="str">
        <f>IF(_xlfn.XLOOKUP(D811,products!$A$1:$A$1001,products!$B$1:$B$1001,0)=0,"",_xlfn.XLOOKUP(D811,products!$A$1:$A$1001,products!$B$1:$B$1001,0))</f>
        <v>Rob</v>
      </c>
      <c r="J811" t="str">
        <f>IF(_xlfn.XLOOKUP(D811,products!$A$1:$A$1001,products!$C$1:$C$1001,0)=0,"",_xlfn.XLOOKUP(D811,products!$A$1:$A$1001,products!$C$1:$C$1001,0))</f>
        <v>D</v>
      </c>
      <c r="K811" s="1">
        <f>IF(_xlfn.XLOOKUP(D811,products!$A$1:$A$1001,products!$D$1:$D$1001,0)=0,"",_xlfn.XLOOKUP(D811,products!$A$1:$A$1001,products!$D$1:$D$1001,0))</f>
        <v>0.2</v>
      </c>
      <c r="L811">
        <f>IF(_xlfn.XLOOKUP(D811,products!$A$1:$A$1001,products!$E$1:$E$1001,0)=0,"",_xlfn.XLOOKUP(D811,products!$A$1:$A$1001,products!$E$1:$E$1001,0))</f>
        <v>2.6849999999999996</v>
      </c>
      <c r="M811">
        <f t="shared" si="36"/>
        <v>8.0549999999999997</v>
      </c>
      <c r="N811" t="str">
        <f t="shared" si="37"/>
        <v>Robusta</v>
      </c>
      <c r="O811" t="str">
        <f t="shared" si="38"/>
        <v>Dark</v>
      </c>
      <c r="P811" t="str">
        <f>IF(_xlfn.XLOOKUP(C811,customers!$A$1:$A$1001,customers!$I$1:$I$1001,0)=0,"",_xlfn.XLOOKUP(C811,customers!$A$1:$A$1001,customers!$I$1:$I$1001,0))</f>
        <v>Yes</v>
      </c>
    </row>
    <row r="812" spans="1:16" x14ac:dyDescent="0.2">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IF(_xlfn.XLOOKUP(C812,customers!$A$1:$A$1001,customers!$G$1:$G$1001,0)=0,"",_xlfn.XLOOKUP(C812,customers!$A$1:$A$1001,customers!$G$1:$G$1001,0))</f>
        <v>United States</v>
      </c>
      <c r="I812" t="str">
        <f>IF(_xlfn.XLOOKUP(D812,products!$A$1:$A$1001,products!$B$1:$B$1001,0)=0,"",_xlfn.XLOOKUP(D812,products!$A$1:$A$1001,products!$B$1:$B$1001,0))</f>
        <v>Lib</v>
      </c>
      <c r="J812" t="str">
        <f>IF(_xlfn.XLOOKUP(D812,products!$A$1:$A$1001,products!$C$1:$C$1001,0)=0,"",_xlfn.XLOOKUP(D812,products!$A$1:$A$1001,products!$C$1:$C$1001,0))</f>
        <v>L</v>
      </c>
      <c r="K812" s="1">
        <f>IF(_xlfn.XLOOKUP(D812,products!$A$1:$A$1001,products!$D$1:$D$1001,0)=0,"",_xlfn.XLOOKUP(D812,products!$A$1:$A$1001,products!$D$1:$D$1001,0))</f>
        <v>0.5</v>
      </c>
      <c r="L812">
        <f>IF(_xlfn.XLOOKUP(D812,products!$A$1:$A$1001,products!$E$1:$E$1001,0)=0,"",_xlfn.XLOOKUP(D812,products!$A$1:$A$1001,products!$E$1:$E$1001,0))</f>
        <v>9.51</v>
      </c>
      <c r="M812">
        <f t="shared" si="36"/>
        <v>28.53</v>
      </c>
      <c r="N812" t="str">
        <f t="shared" si="37"/>
        <v>Liberica</v>
      </c>
      <c r="O812" t="str">
        <f t="shared" si="38"/>
        <v>Light</v>
      </c>
      <c r="P812" t="str">
        <f>IF(_xlfn.XLOOKUP(C812,customers!$A$1:$A$1001,customers!$I$1:$I$1001,0)=0,"",_xlfn.XLOOKUP(C812,customers!$A$1:$A$1001,customers!$I$1:$I$1001,0))</f>
        <v>No</v>
      </c>
    </row>
    <row r="813" spans="1:16" x14ac:dyDescent="0.2">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IF(_xlfn.XLOOKUP(C813,customers!$A$1:$A$1001,customers!$G$1:$G$1001,0)=0,"",_xlfn.XLOOKUP(C813,customers!$A$1:$A$1001,customers!$G$1:$G$1001,0))</f>
        <v>Ireland</v>
      </c>
      <c r="I813" t="str">
        <f>IF(_xlfn.XLOOKUP(D813,products!$A$1:$A$1001,products!$B$1:$B$1001,0)=0,"",_xlfn.XLOOKUP(D813,products!$A$1:$A$1001,products!$B$1:$B$1001,0))</f>
        <v>Ara</v>
      </c>
      <c r="J813" t="str">
        <f>IF(_xlfn.XLOOKUP(D813,products!$A$1:$A$1001,products!$C$1:$C$1001,0)=0,"",_xlfn.XLOOKUP(D813,products!$A$1:$A$1001,products!$C$1:$C$1001,0))</f>
        <v>M</v>
      </c>
      <c r="K813" s="1">
        <f>IF(_xlfn.XLOOKUP(D813,products!$A$1:$A$1001,products!$D$1:$D$1001,0)=0,"",_xlfn.XLOOKUP(D813,products!$A$1:$A$1001,products!$D$1:$D$1001,0))</f>
        <v>1</v>
      </c>
      <c r="L813">
        <f>IF(_xlfn.XLOOKUP(D813,products!$A$1:$A$1001,products!$E$1:$E$1001,0)=0,"",_xlfn.XLOOKUP(D813,products!$A$1:$A$1001,products!$E$1:$E$1001,0))</f>
        <v>11.25</v>
      </c>
      <c r="M813">
        <f t="shared" si="36"/>
        <v>67.5</v>
      </c>
      <c r="N813" t="str">
        <f t="shared" si="37"/>
        <v>Arabica</v>
      </c>
      <c r="O813" t="str">
        <f t="shared" si="38"/>
        <v>Medium</v>
      </c>
      <c r="P813" t="str">
        <f>IF(_xlfn.XLOOKUP(C813,customers!$A$1:$A$1001,customers!$I$1:$I$1001,0)=0,"",_xlfn.XLOOKUP(C813,customers!$A$1:$A$1001,customers!$I$1:$I$1001,0))</f>
        <v>Yes</v>
      </c>
    </row>
    <row r="814" spans="1:16" x14ac:dyDescent="0.2">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IF(_xlfn.XLOOKUP(C814,customers!$A$1:$A$1001,customers!$G$1:$G$1001,0)=0,"",_xlfn.XLOOKUP(C814,customers!$A$1:$A$1001,customers!$G$1:$G$1001,0))</f>
        <v>Ireland</v>
      </c>
      <c r="I814" t="str">
        <f>IF(_xlfn.XLOOKUP(D814,products!$A$1:$A$1001,products!$B$1:$B$1001,0)=0,"",_xlfn.XLOOKUP(D814,products!$A$1:$A$1001,products!$B$1:$B$1001,0))</f>
        <v>Lib</v>
      </c>
      <c r="J814" t="str">
        <f>IF(_xlfn.XLOOKUP(D814,products!$A$1:$A$1001,products!$C$1:$C$1001,0)=0,"",_xlfn.XLOOKUP(D814,products!$A$1:$A$1001,products!$C$1:$C$1001,0))</f>
        <v>D</v>
      </c>
      <c r="K814" s="1">
        <f>IF(_xlfn.XLOOKUP(D814,products!$A$1:$A$1001,products!$D$1:$D$1001,0)=0,"",_xlfn.XLOOKUP(D814,products!$A$1:$A$1001,products!$D$1:$D$1001,0))</f>
        <v>2.5</v>
      </c>
      <c r="L814">
        <f>IF(_xlfn.XLOOKUP(D814,products!$A$1:$A$1001,products!$E$1:$E$1001,0)=0,"",_xlfn.XLOOKUP(D814,products!$A$1:$A$1001,products!$E$1:$E$1001,0))</f>
        <v>29.784999999999997</v>
      </c>
      <c r="M814">
        <f t="shared" si="36"/>
        <v>178.70999999999998</v>
      </c>
      <c r="N814" t="str">
        <f t="shared" si="37"/>
        <v>Liberica</v>
      </c>
      <c r="O814" t="str">
        <f t="shared" si="38"/>
        <v>Dark</v>
      </c>
      <c r="P814" t="str">
        <f>IF(_xlfn.XLOOKUP(C814,customers!$A$1:$A$1001,customers!$I$1:$I$1001,0)=0,"",_xlfn.XLOOKUP(C814,customers!$A$1:$A$1001,customers!$I$1:$I$1001,0))</f>
        <v>Yes</v>
      </c>
    </row>
    <row r="815" spans="1:16" x14ac:dyDescent="0.2">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IF(_xlfn.XLOOKUP(C815,customers!$A$1:$A$1001,customers!$G$1:$G$1001,0)=0,"",_xlfn.XLOOKUP(C815,customers!$A$1:$A$1001,customers!$G$1:$G$1001,0))</f>
        <v>United States</v>
      </c>
      <c r="I815" t="str">
        <f>IF(_xlfn.XLOOKUP(D815,products!$A$1:$A$1001,products!$B$1:$B$1001,0)=0,"",_xlfn.XLOOKUP(D815,products!$A$1:$A$1001,products!$B$1:$B$1001,0))</f>
        <v>Exc</v>
      </c>
      <c r="J815" t="str">
        <f>IF(_xlfn.XLOOKUP(D815,products!$A$1:$A$1001,products!$C$1:$C$1001,0)=0,"",_xlfn.XLOOKUP(D815,products!$A$1:$A$1001,products!$C$1:$C$1001,0))</f>
        <v>M</v>
      </c>
      <c r="K815" s="1">
        <f>IF(_xlfn.XLOOKUP(D815,products!$A$1:$A$1001,products!$D$1:$D$1001,0)=0,"",_xlfn.XLOOKUP(D815,products!$A$1:$A$1001,products!$D$1:$D$1001,0))</f>
        <v>2.5</v>
      </c>
      <c r="L815">
        <f>IF(_xlfn.XLOOKUP(D815,products!$A$1:$A$1001,products!$E$1:$E$1001,0)=0,"",_xlfn.XLOOKUP(D815,products!$A$1:$A$1001,products!$E$1:$E$1001,0))</f>
        <v>31.624999999999996</v>
      </c>
      <c r="M815">
        <f t="shared" si="36"/>
        <v>31.624999999999996</v>
      </c>
      <c r="N815" t="str">
        <f t="shared" si="37"/>
        <v>Excelsa</v>
      </c>
      <c r="O815" t="str">
        <f t="shared" si="38"/>
        <v>Medium</v>
      </c>
      <c r="P815" t="str">
        <f>IF(_xlfn.XLOOKUP(C815,customers!$A$1:$A$1001,customers!$I$1:$I$1001,0)=0,"",_xlfn.XLOOKUP(C815,customers!$A$1:$A$1001,customers!$I$1:$I$1001,0))</f>
        <v>Yes</v>
      </c>
    </row>
    <row r="816" spans="1:16" x14ac:dyDescent="0.2">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IF(_xlfn.XLOOKUP(C816,customers!$A$1:$A$1001,customers!$G$1:$G$1001,0)=0,"",_xlfn.XLOOKUP(C816,customers!$A$1:$A$1001,customers!$G$1:$G$1001,0))</f>
        <v>United States</v>
      </c>
      <c r="I816" t="str">
        <f>IF(_xlfn.XLOOKUP(D816,products!$A$1:$A$1001,products!$B$1:$B$1001,0)=0,"",_xlfn.XLOOKUP(D816,products!$A$1:$A$1001,products!$B$1:$B$1001,0))</f>
        <v>Exc</v>
      </c>
      <c r="J816" t="str">
        <f>IF(_xlfn.XLOOKUP(D816,products!$A$1:$A$1001,products!$C$1:$C$1001,0)=0,"",_xlfn.XLOOKUP(D816,products!$A$1:$A$1001,products!$C$1:$C$1001,0))</f>
        <v>L</v>
      </c>
      <c r="K816" s="1">
        <f>IF(_xlfn.XLOOKUP(D816,products!$A$1:$A$1001,products!$D$1:$D$1001,0)=0,"",_xlfn.XLOOKUP(D816,products!$A$1:$A$1001,products!$D$1:$D$1001,0))</f>
        <v>0.2</v>
      </c>
      <c r="L816">
        <f>IF(_xlfn.XLOOKUP(D816,products!$A$1:$A$1001,products!$E$1:$E$1001,0)=0,"",_xlfn.XLOOKUP(D816,products!$A$1:$A$1001,products!$E$1:$E$1001,0))</f>
        <v>4.4550000000000001</v>
      </c>
      <c r="M816">
        <f t="shared" si="36"/>
        <v>8.91</v>
      </c>
      <c r="N816" t="str">
        <f t="shared" si="37"/>
        <v>Excelsa</v>
      </c>
      <c r="O816" t="str">
        <f t="shared" si="38"/>
        <v>Light</v>
      </c>
      <c r="P816" t="str">
        <f>IF(_xlfn.XLOOKUP(C816,customers!$A$1:$A$1001,customers!$I$1:$I$1001,0)=0,"",_xlfn.XLOOKUP(C816,customers!$A$1:$A$1001,customers!$I$1:$I$1001,0))</f>
        <v>No</v>
      </c>
    </row>
    <row r="817" spans="1:16" x14ac:dyDescent="0.2">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IF(_xlfn.XLOOKUP(C817,customers!$A$1:$A$1001,customers!$G$1:$G$1001,0)=0,"",_xlfn.XLOOKUP(C817,customers!$A$1:$A$1001,customers!$G$1:$G$1001,0))</f>
        <v>United States</v>
      </c>
      <c r="I817" t="str">
        <f>IF(_xlfn.XLOOKUP(D817,products!$A$1:$A$1001,products!$B$1:$B$1001,0)=0,"",_xlfn.XLOOKUP(D817,products!$A$1:$A$1001,products!$B$1:$B$1001,0))</f>
        <v>Rob</v>
      </c>
      <c r="J817" t="str">
        <f>IF(_xlfn.XLOOKUP(D817,products!$A$1:$A$1001,products!$C$1:$C$1001,0)=0,"",_xlfn.XLOOKUP(D817,products!$A$1:$A$1001,products!$C$1:$C$1001,0))</f>
        <v>M</v>
      </c>
      <c r="K817" s="1">
        <f>IF(_xlfn.XLOOKUP(D817,products!$A$1:$A$1001,products!$D$1:$D$1001,0)=0,"",_xlfn.XLOOKUP(D817,products!$A$1:$A$1001,products!$D$1:$D$1001,0))</f>
        <v>0.5</v>
      </c>
      <c r="L817">
        <f>IF(_xlfn.XLOOKUP(D817,products!$A$1:$A$1001,products!$E$1:$E$1001,0)=0,"",_xlfn.XLOOKUP(D817,products!$A$1:$A$1001,products!$E$1:$E$1001,0))</f>
        <v>5.97</v>
      </c>
      <c r="M817">
        <f t="shared" si="36"/>
        <v>35.82</v>
      </c>
      <c r="N817" t="str">
        <f t="shared" si="37"/>
        <v>Robusta</v>
      </c>
      <c r="O817" t="str">
        <f t="shared" si="38"/>
        <v>Medium</v>
      </c>
      <c r="P817" t="str">
        <f>IF(_xlfn.XLOOKUP(C817,customers!$A$1:$A$1001,customers!$I$1:$I$1001,0)=0,"",_xlfn.XLOOKUP(C817,customers!$A$1:$A$1001,customers!$I$1:$I$1001,0))</f>
        <v>No</v>
      </c>
    </row>
    <row r="818" spans="1:16" x14ac:dyDescent="0.2">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IF(_xlfn.XLOOKUP(C818,customers!$A$1:$A$1001,customers!$G$1:$G$1001,0)=0,"",_xlfn.XLOOKUP(C818,customers!$A$1:$A$1001,customers!$G$1:$G$1001,0))</f>
        <v>Ireland</v>
      </c>
      <c r="I818" t="str">
        <f>IF(_xlfn.XLOOKUP(D818,products!$A$1:$A$1001,products!$B$1:$B$1001,0)=0,"",_xlfn.XLOOKUP(D818,products!$A$1:$A$1001,products!$B$1:$B$1001,0))</f>
        <v>Lib</v>
      </c>
      <c r="J818" t="str">
        <f>IF(_xlfn.XLOOKUP(D818,products!$A$1:$A$1001,products!$C$1:$C$1001,0)=0,"",_xlfn.XLOOKUP(D818,products!$A$1:$A$1001,products!$C$1:$C$1001,0))</f>
        <v>L</v>
      </c>
      <c r="K818" s="1">
        <f>IF(_xlfn.XLOOKUP(D818,products!$A$1:$A$1001,products!$D$1:$D$1001,0)=0,"",_xlfn.XLOOKUP(D818,products!$A$1:$A$1001,products!$D$1:$D$1001,0))</f>
        <v>0.5</v>
      </c>
      <c r="L818">
        <f>IF(_xlfn.XLOOKUP(D818,products!$A$1:$A$1001,products!$E$1:$E$1001,0)=0,"",_xlfn.XLOOKUP(D818,products!$A$1:$A$1001,products!$E$1:$E$1001,0))</f>
        <v>9.51</v>
      </c>
      <c r="M818">
        <f t="shared" si="36"/>
        <v>38.04</v>
      </c>
      <c r="N818" t="str">
        <f t="shared" si="37"/>
        <v>Liberica</v>
      </c>
      <c r="O818" t="str">
        <f t="shared" si="38"/>
        <v>Light</v>
      </c>
      <c r="P818" t="str">
        <f>IF(_xlfn.XLOOKUP(C818,customers!$A$1:$A$1001,customers!$I$1:$I$1001,0)=0,"",_xlfn.XLOOKUP(C818,customers!$A$1:$A$1001,customers!$I$1:$I$1001,0))</f>
        <v>No</v>
      </c>
    </row>
    <row r="819" spans="1:16" x14ac:dyDescent="0.2">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IF(_xlfn.XLOOKUP(C819,customers!$A$1:$A$1001,customers!$G$1:$G$1001,0)=0,"",_xlfn.XLOOKUP(C819,customers!$A$1:$A$1001,customers!$G$1:$G$1001,0))</f>
        <v>United States</v>
      </c>
      <c r="I819" t="str">
        <f>IF(_xlfn.XLOOKUP(D819,products!$A$1:$A$1001,products!$B$1:$B$1001,0)=0,"",_xlfn.XLOOKUP(D819,products!$A$1:$A$1001,products!$B$1:$B$1001,0))</f>
        <v>Lib</v>
      </c>
      <c r="J819" t="str">
        <f>IF(_xlfn.XLOOKUP(D819,products!$A$1:$A$1001,products!$C$1:$C$1001,0)=0,"",_xlfn.XLOOKUP(D819,products!$A$1:$A$1001,products!$C$1:$C$1001,0))</f>
        <v>D</v>
      </c>
      <c r="K819" s="1">
        <f>IF(_xlfn.XLOOKUP(D819,products!$A$1:$A$1001,products!$D$1:$D$1001,0)=0,"",_xlfn.XLOOKUP(D819,products!$A$1:$A$1001,products!$D$1:$D$1001,0))</f>
        <v>0.5</v>
      </c>
      <c r="L819">
        <f>IF(_xlfn.XLOOKUP(D819,products!$A$1:$A$1001,products!$E$1:$E$1001,0)=0,"",_xlfn.XLOOKUP(D819,products!$A$1:$A$1001,products!$E$1:$E$1001,0))</f>
        <v>7.77</v>
      </c>
      <c r="M819">
        <f t="shared" si="36"/>
        <v>15.54</v>
      </c>
      <c r="N819" t="str">
        <f t="shared" si="37"/>
        <v>Liberica</v>
      </c>
      <c r="O819" t="str">
        <f t="shared" si="38"/>
        <v>Dark</v>
      </c>
      <c r="P819" t="str">
        <f>IF(_xlfn.XLOOKUP(C819,customers!$A$1:$A$1001,customers!$I$1:$I$1001,0)=0,"",_xlfn.XLOOKUP(C819,customers!$A$1:$A$1001,customers!$I$1:$I$1001,0))</f>
        <v>No</v>
      </c>
    </row>
    <row r="820" spans="1:16" x14ac:dyDescent="0.2">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IF(_xlfn.XLOOKUP(C820,customers!$A$1:$A$1001,customers!$G$1:$G$1001,0)=0,"",_xlfn.XLOOKUP(C820,customers!$A$1:$A$1001,customers!$G$1:$G$1001,0))</f>
        <v>United States</v>
      </c>
      <c r="I820" t="str">
        <f>IF(_xlfn.XLOOKUP(D820,products!$A$1:$A$1001,products!$B$1:$B$1001,0)=0,"",_xlfn.XLOOKUP(D820,products!$A$1:$A$1001,products!$B$1:$B$1001,0))</f>
        <v>Lib</v>
      </c>
      <c r="J820" t="str">
        <f>IF(_xlfn.XLOOKUP(D820,products!$A$1:$A$1001,products!$C$1:$C$1001,0)=0,"",_xlfn.XLOOKUP(D820,products!$A$1:$A$1001,products!$C$1:$C$1001,0))</f>
        <v>L</v>
      </c>
      <c r="K820" s="1">
        <f>IF(_xlfn.XLOOKUP(D820,products!$A$1:$A$1001,products!$D$1:$D$1001,0)=0,"",_xlfn.XLOOKUP(D820,products!$A$1:$A$1001,products!$D$1:$D$1001,0))</f>
        <v>1</v>
      </c>
      <c r="L820">
        <f>IF(_xlfn.XLOOKUP(D820,products!$A$1:$A$1001,products!$E$1:$E$1001,0)=0,"",_xlfn.XLOOKUP(D820,products!$A$1:$A$1001,products!$E$1:$E$1001,0))</f>
        <v>15.85</v>
      </c>
      <c r="M820">
        <f t="shared" si="36"/>
        <v>79.25</v>
      </c>
      <c r="N820" t="str">
        <f t="shared" si="37"/>
        <v>Liberica</v>
      </c>
      <c r="O820" t="str">
        <f t="shared" si="38"/>
        <v>Light</v>
      </c>
      <c r="P820" t="str">
        <f>IF(_xlfn.XLOOKUP(C820,customers!$A$1:$A$1001,customers!$I$1:$I$1001,0)=0,"",_xlfn.XLOOKUP(C820,customers!$A$1:$A$1001,customers!$I$1:$I$1001,0))</f>
        <v>No</v>
      </c>
    </row>
    <row r="821" spans="1:16" x14ac:dyDescent="0.2">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IF(_xlfn.XLOOKUP(C821,customers!$A$1:$A$1001,customers!$G$1:$G$1001,0)=0,"",_xlfn.XLOOKUP(C821,customers!$A$1:$A$1001,customers!$G$1:$G$1001,0))</f>
        <v>United States</v>
      </c>
      <c r="I821" t="str">
        <f>IF(_xlfn.XLOOKUP(D821,products!$A$1:$A$1001,products!$B$1:$B$1001,0)=0,"",_xlfn.XLOOKUP(D821,products!$A$1:$A$1001,products!$B$1:$B$1001,0))</f>
        <v>Lib</v>
      </c>
      <c r="J821" t="str">
        <f>IF(_xlfn.XLOOKUP(D821,products!$A$1:$A$1001,products!$C$1:$C$1001,0)=0,"",_xlfn.XLOOKUP(D821,products!$A$1:$A$1001,products!$C$1:$C$1001,0))</f>
        <v>L</v>
      </c>
      <c r="K821" s="1">
        <f>IF(_xlfn.XLOOKUP(D821,products!$A$1:$A$1001,products!$D$1:$D$1001,0)=0,"",_xlfn.XLOOKUP(D821,products!$A$1:$A$1001,products!$D$1:$D$1001,0))</f>
        <v>0.2</v>
      </c>
      <c r="L821">
        <f>IF(_xlfn.XLOOKUP(D821,products!$A$1:$A$1001,products!$E$1:$E$1001,0)=0,"",_xlfn.XLOOKUP(D821,products!$A$1:$A$1001,products!$E$1:$E$1001,0))</f>
        <v>4.7549999999999999</v>
      </c>
      <c r="M821">
        <f t="shared" si="36"/>
        <v>4.7549999999999999</v>
      </c>
      <c r="N821" t="str">
        <f t="shared" si="37"/>
        <v>Liberica</v>
      </c>
      <c r="O821" t="str">
        <f t="shared" si="38"/>
        <v>Light</v>
      </c>
      <c r="P821" t="str">
        <f>IF(_xlfn.XLOOKUP(C821,customers!$A$1:$A$1001,customers!$I$1:$I$1001,0)=0,"",_xlfn.XLOOKUP(C821,customers!$A$1:$A$1001,customers!$I$1:$I$1001,0))</f>
        <v>Yes</v>
      </c>
    </row>
    <row r="822" spans="1:16" x14ac:dyDescent="0.2">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IF(_xlfn.XLOOKUP(C822,customers!$A$1:$A$1001,customers!$G$1:$G$1001,0)=0,"",_xlfn.XLOOKUP(C822,customers!$A$1:$A$1001,customers!$G$1:$G$1001,0))</f>
        <v>United States</v>
      </c>
      <c r="I822" t="str">
        <f>IF(_xlfn.XLOOKUP(D822,products!$A$1:$A$1001,products!$B$1:$B$1001,0)=0,"",_xlfn.XLOOKUP(D822,products!$A$1:$A$1001,products!$B$1:$B$1001,0))</f>
        <v>Exc</v>
      </c>
      <c r="J822" t="str">
        <f>IF(_xlfn.XLOOKUP(D822,products!$A$1:$A$1001,products!$C$1:$C$1001,0)=0,"",_xlfn.XLOOKUP(D822,products!$A$1:$A$1001,products!$C$1:$C$1001,0))</f>
        <v>M</v>
      </c>
      <c r="K822" s="1">
        <f>IF(_xlfn.XLOOKUP(D822,products!$A$1:$A$1001,products!$D$1:$D$1001,0)=0,"",_xlfn.XLOOKUP(D822,products!$A$1:$A$1001,products!$D$1:$D$1001,0))</f>
        <v>1</v>
      </c>
      <c r="L822">
        <f>IF(_xlfn.XLOOKUP(D822,products!$A$1:$A$1001,products!$E$1:$E$1001,0)=0,"",_xlfn.XLOOKUP(D822,products!$A$1:$A$1001,products!$E$1:$E$1001,0))</f>
        <v>13.75</v>
      </c>
      <c r="M822">
        <f t="shared" si="36"/>
        <v>55</v>
      </c>
      <c r="N822" t="str">
        <f t="shared" si="37"/>
        <v>Excelsa</v>
      </c>
      <c r="O822" t="str">
        <f t="shared" si="38"/>
        <v>Medium</v>
      </c>
      <c r="P822" t="str">
        <f>IF(_xlfn.XLOOKUP(C822,customers!$A$1:$A$1001,customers!$I$1:$I$1001,0)=0,"",_xlfn.XLOOKUP(C822,customers!$A$1:$A$1001,customers!$I$1:$I$1001,0))</f>
        <v>Yes</v>
      </c>
    </row>
    <row r="823" spans="1:16" x14ac:dyDescent="0.2">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IF(_xlfn.XLOOKUP(C823,customers!$A$1:$A$1001,customers!$G$1:$G$1001,0)=0,"",_xlfn.XLOOKUP(C823,customers!$A$1:$A$1001,customers!$G$1:$G$1001,0))</f>
        <v>United States</v>
      </c>
      <c r="I823" t="str">
        <f>IF(_xlfn.XLOOKUP(D823,products!$A$1:$A$1001,products!$B$1:$B$1001,0)=0,"",_xlfn.XLOOKUP(D823,products!$A$1:$A$1001,products!$B$1:$B$1001,0))</f>
        <v>Rob</v>
      </c>
      <c r="J823" t="str">
        <f>IF(_xlfn.XLOOKUP(D823,products!$A$1:$A$1001,products!$C$1:$C$1001,0)=0,"",_xlfn.XLOOKUP(D823,products!$A$1:$A$1001,products!$C$1:$C$1001,0))</f>
        <v>D</v>
      </c>
      <c r="K823" s="1">
        <f>IF(_xlfn.XLOOKUP(D823,products!$A$1:$A$1001,products!$D$1:$D$1001,0)=0,"",_xlfn.XLOOKUP(D823,products!$A$1:$A$1001,products!$D$1:$D$1001,0))</f>
        <v>0.5</v>
      </c>
      <c r="L823">
        <f>IF(_xlfn.XLOOKUP(D823,products!$A$1:$A$1001,products!$E$1:$E$1001,0)=0,"",_xlfn.XLOOKUP(D823,products!$A$1:$A$1001,products!$E$1:$E$1001,0))</f>
        <v>5.3699999999999992</v>
      </c>
      <c r="M823">
        <f t="shared" si="36"/>
        <v>26.849999999999994</v>
      </c>
      <c r="N823" t="str">
        <f t="shared" si="37"/>
        <v>Robusta</v>
      </c>
      <c r="O823" t="str">
        <f t="shared" si="38"/>
        <v>Dark</v>
      </c>
      <c r="P823" t="str">
        <f>IF(_xlfn.XLOOKUP(C823,customers!$A$1:$A$1001,customers!$I$1:$I$1001,0)=0,"",_xlfn.XLOOKUP(C823,customers!$A$1:$A$1001,customers!$I$1:$I$1001,0))</f>
        <v>No</v>
      </c>
    </row>
    <row r="824" spans="1:16" x14ac:dyDescent="0.2">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IF(_xlfn.XLOOKUP(C824,customers!$A$1:$A$1001,customers!$G$1:$G$1001,0)=0,"",_xlfn.XLOOKUP(C824,customers!$A$1:$A$1001,customers!$G$1:$G$1001,0))</f>
        <v>United States</v>
      </c>
      <c r="I824" t="str">
        <f>IF(_xlfn.XLOOKUP(D824,products!$A$1:$A$1001,products!$B$1:$B$1001,0)=0,"",_xlfn.XLOOKUP(D824,products!$A$1:$A$1001,products!$B$1:$B$1001,0))</f>
        <v>Exc</v>
      </c>
      <c r="J824" t="str">
        <f>IF(_xlfn.XLOOKUP(D824,products!$A$1:$A$1001,products!$C$1:$C$1001,0)=0,"",_xlfn.XLOOKUP(D824,products!$A$1:$A$1001,products!$C$1:$C$1001,0))</f>
        <v>L</v>
      </c>
      <c r="K824" s="1">
        <f>IF(_xlfn.XLOOKUP(D824,products!$A$1:$A$1001,products!$D$1:$D$1001,0)=0,"",_xlfn.XLOOKUP(D824,products!$A$1:$A$1001,products!$D$1:$D$1001,0))</f>
        <v>2.5</v>
      </c>
      <c r="L824">
        <f>IF(_xlfn.XLOOKUP(D824,products!$A$1:$A$1001,products!$E$1:$E$1001,0)=0,"",_xlfn.XLOOKUP(D824,products!$A$1:$A$1001,products!$E$1:$E$1001,0))</f>
        <v>34.154999999999994</v>
      </c>
      <c r="M824">
        <f t="shared" si="36"/>
        <v>136.61999999999998</v>
      </c>
      <c r="N824" t="str">
        <f t="shared" si="37"/>
        <v>Excelsa</v>
      </c>
      <c r="O824" t="str">
        <f t="shared" si="38"/>
        <v>Light</v>
      </c>
      <c r="P824" t="str">
        <f>IF(_xlfn.XLOOKUP(C824,customers!$A$1:$A$1001,customers!$I$1:$I$1001,0)=0,"",_xlfn.XLOOKUP(C824,customers!$A$1:$A$1001,customers!$I$1:$I$1001,0))</f>
        <v>No</v>
      </c>
    </row>
    <row r="825" spans="1:16" x14ac:dyDescent="0.2">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IF(_xlfn.XLOOKUP(C825,customers!$A$1:$A$1001,customers!$G$1:$G$1001,0)=0,"",_xlfn.XLOOKUP(C825,customers!$A$1:$A$1001,customers!$G$1:$G$1001,0))</f>
        <v>United States</v>
      </c>
      <c r="I825" t="str">
        <f>IF(_xlfn.XLOOKUP(D825,products!$A$1:$A$1001,products!$B$1:$B$1001,0)=0,"",_xlfn.XLOOKUP(D825,products!$A$1:$A$1001,products!$B$1:$B$1001,0))</f>
        <v>Lib</v>
      </c>
      <c r="J825" t="str">
        <f>IF(_xlfn.XLOOKUP(D825,products!$A$1:$A$1001,products!$C$1:$C$1001,0)=0,"",_xlfn.XLOOKUP(D825,products!$A$1:$A$1001,products!$C$1:$C$1001,0))</f>
        <v>L</v>
      </c>
      <c r="K825" s="1">
        <f>IF(_xlfn.XLOOKUP(D825,products!$A$1:$A$1001,products!$D$1:$D$1001,0)=0,"",_xlfn.XLOOKUP(D825,products!$A$1:$A$1001,products!$D$1:$D$1001,0))</f>
        <v>1</v>
      </c>
      <c r="L825">
        <f>IF(_xlfn.XLOOKUP(D825,products!$A$1:$A$1001,products!$E$1:$E$1001,0)=0,"",_xlfn.XLOOKUP(D825,products!$A$1:$A$1001,products!$E$1:$E$1001,0))</f>
        <v>15.85</v>
      </c>
      <c r="M825">
        <f t="shared" si="36"/>
        <v>47.55</v>
      </c>
      <c r="N825" t="str">
        <f t="shared" si="37"/>
        <v>Liberica</v>
      </c>
      <c r="O825" t="str">
        <f t="shared" si="38"/>
        <v>Light</v>
      </c>
      <c r="P825" t="str">
        <f>IF(_xlfn.XLOOKUP(C825,customers!$A$1:$A$1001,customers!$I$1:$I$1001,0)=0,"",_xlfn.XLOOKUP(C825,customers!$A$1:$A$1001,customers!$I$1:$I$1001,0))</f>
        <v>Yes</v>
      </c>
    </row>
    <row r="826" spans="1:16" x14ac:dyDescent="0.2">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IF(_xlfn.XLOOKUP(C826,customers!$A$1:$A$1001,customers!$G$1:$G$1001,0)=0,"",_xlfn.XLOOKUP(C826,customers!$A$1:$A$1001,customers!$G$1:$G$1001,0))</f>
        <v>United States</v>
      </c>
      <c r="I826" t="str">
        <f>IF(_xlfn.XLOOKUP(D826,products!$A$1:$A$1001,products!$B$1:$B$1001,0)=0,"",_xlfn.XLOOKUP(D826,products!$A$1:$A$1001,products!$B$1:$B$1001,0))</f>
        <v>Ara</v>
      </c>
      <c r="J826" t="str">
        <f>IF(_xlfn.XLOOKUP(D826,products!$A$1:$A$1001,products!$C$1:$C$1001,0)=0,"",_xlfn.XLOOKUP(D826,products!$A$1:$A$1001,products!$C$1:$C$1001,0))</f>
        <v>M</v>
      </c>
      <c r="K826" s="1">
        <f>IF(_xlfn.XLOOKUP(D826,products!$A$1:$A$1001,products!$D$1:$D$1001,0)=0,"",_xlfn.XLOOKUP(D826,products!$A$1:$A$1001,products!$D$1:$D$1001,0))</f>
        <v>0.2</v>
      </c>
      <c r="L826">
        <f>IF(_xlfn.XLOOKUP(D826,products!$A$1:$A$1001,products!$E$1:$E$1001,0)=0,"",_xlfn.XLOOKUP(D826,products!$A$1:$A$1001,products!$E$1:$E$1001,0))</f>
        <v>3.375</v>
      </c>
      <c r="M826">
        <f t="shared" si="36"/>
        <v>16.875</v>
      </c>
      <c r="N826" t="str">
        <f t="shared" si="37"/>
        <v>Arabica</v>
      </c>
      <c r="O826" t="str">
        <f t="shared" si="38"/>
        <v>Medium</v>
      </c>
      <c r="P826" t="str">
        <f>IF(_xlfn.XLOOKUP(C826,customers!$A$1:$A$1001,customers!$I$1:$I$1001,0)=0,"",_xlfn.XLOOKUP(C826,customers!$A$1:$A$1001,customers!$I$1:$I$1001,0))</f>
        <v>Yes</v>
      </c>
    </row>
    <row r="827" spans="1:16" x14ac:dyDescent="0.2">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IF(_xlfn.XLOOKUP(C827,customers!$A$1:$A$1001,customers!$G$1:$G$1001,0)=0,"",_xlfn.XLOOKUP(C827,customers!$A$1:$A$1001,customers!$G$1:$G$1001,0))</f>
        <v>United States</v>
      </c>
      <c r="I827" t="str">
        <f>IF(_xlfn.XLOOKUP(D827,products!$A$1:$A$1001,products!$B$1:$B$1001,0)=0,"",_xlfn.XLOOKUP(D827,products!$A$1:$A$1001,products!$B$1:$B$1001,0))</f>
        <v>Ara</v>
      </c>
      <c r="J827" t="str">
        <f>IF(_xlfn.XLOOKUP(D827,products!$A$1:$A$1001,products!$C$1:$C$1001,0)=0,"",_xlfn.XLOOKUP(D827,products!$A$1:$A$1001,products!$C$1:$C$1001,0))</f>
        <v>D</v>
      </c>
      <c r="K827" s="1">
        <f>IF(_xlfn.XLOOKUP(D827,products!$A$1:$A$1001,products!$D$1:$D$1001,0)=0,"",_xlfn.XLOOKUP(D827,products!$A$1:$A$1001,products!$D$1:$D$1001,0))</f>
        <v>1</v>
      </c>
      <c r="L827">
        <f>IF(_xlfn.XLOOKUP(D827,products!$A$1:$A$1001,products!$E$1:$E$1001,0)=0,"",_xlfn.XLOOKUP(D827,products!$A$1:$A$1001,products!$E$1:$E$1001,0))</f>
        <v>9.9499999999999993</v>
      </c>
      <c r="M827">
        <f t="shared" si="36"/>
        <v>29.849999999999998</v>
      </c>
      <c r="N827" t="str">
        <f t="shared" si="37"/>
        <v>Arabica</v>
      </c>
      <c r="O827" t="str">
        <f t="shared" si="38"/>
        <v>Dark</v>
      </c>
      <c r="P827" t="str">
        <f>IF(_xlfn.XLOOKUP(C827,customers!$A$1:$A$1001,customers!$I$1:$I$1001,0)=0,"",_xlfn.XLOOKUP(C827,customers!$A$1:$A$1001,customers!$I$1:$I$1001,0))</f>
        <v>Yes</v>
      </c>
    </row>
    <row r="828" spans="1:16" x14ac:dyDescent="0.2">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IF(_xlfn.XLOOKUP(C828,customers!$A$1:$A$1001,customers!$G$1:$G$1001,0)=0,"",_xlfn.XLOOKUP(C828,customers!$A$1:$A$1001,customers!$G$1:$G$1001,0))</f>
        <v>United States</v>
      </c>
      <c r="I828" t="str">
        <f>IF(_xlfn.XLOOKUP(D828,products!$A$1:$A$1001,products!$B$1:$B$1001,0)=0,"",_xlfn.XLOOKUP(D828,products!$A$1:$A$1001,products!$B$1:$B$1001,0))</f>
        <v>Exc</v>
      </c>
      <c r="J828" t="str">
        <f>IF(_xlfn.XLOOKUP(D828,products!$A$1:$A$1001,products!$C$1:$C$1001,0)=0,"",_xlfn.XLOOKUP(D828,products!$A$1:$A$1001,products!$C$1:$C$1001,0))</f>
        <v>M</v>
      </c>
      <c r="K828" s="1">
        <f>IF(_xlfn.XLOOKUP(D828,products!$A$1:$A$1001,products!$D$1:$D$1001,0)=0,"",_xlfn.XLOOKUP(D828,products!$A$1:$A$1001,products!$D$1:$D$1001,0))</f>
        <v>0.5</v>
      </c>
      <c r="L828">
        <f>IF(_xlfn.XLOOKUP(D828,products!$A$1:$A$1001,products!$E$1:$E$1001,0)=0,"",_xlfn.XLOOKUP(D828,products!$A$1:$A$1001,products!$E$1:$E$1001,0))</f>
        <v>8.25</v>
      </c>
      <c r="M828">
        <f t="shared" si="36"/>
        <v>41.25</v>
      </c>
      <c r="N828" t="str">
        <f t="shared" si="37"/>
        <v>Excelsa</v>
      </c>
      <c r="O828" t="str">
        <f t="shared" si="38"/>
        <v>Medium</v>
      </c>
      <c r="P828" t="str">
        <f>IF(_xlfn.XLOOKUP(C828,customers!$A$1:$A$1001,customers!$I$1:$I$1001,0)=0,"",_xlfn.XLOOKUP(C828,customers!$A$1:$A$1001,customers!$I$1:$I$1001,0))</f>
        <v>Yes</v>
      </c>
    </row>
    <row r="829" spans="1:16" x14ac:dyDescent="0.2">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IF(_xlfn.XLOOKUP(C829,customers!$A$1:$A$1001,customers!$G$1:$G$1001,0)=0,"",_xlfn.XLOOKUP(C829,customers!$A$1:$A$1001,customers!$G$1:$G$1001,0))</f>
        <v>United States</v>
      </c>
      <c r="I829" t="str">
        <f>IF(_xlfn.XLOOKUP(D829,products!$A$1:$A$1001,products!$B$1:$B$1001,0)=0,"",_xlfn.XLOOKUP(D829,products!$A$1:$A$1001,products!$B$1:$B$1001,0))</f>
        <v>Exc</v>
      </c>
      <c r="J829" t="str">
        <f>IF(_xlfn.XLOOKUP(D829,products!$A$1:$A$1001,products!$C$1:$C$1001,0)=0,"",_xlfn.XLOOKUP(D829,products!$A$1:$A$1001,products!$C$1:$C$1001,0))</f>
        <v>M</v>
      </c>
      <c r="K829" s="1">
        <f>IF(_xlfn.XLOOKUP(D829,products!$A$1:$A$1001,products!$D$1:$D$1001,0)=0,"",_xlfn.XLOOKUP(D829,products!$A$1:$A$1001,products!$D$1:$D$1001,0))</f>
        <v>0.2</v>
      </c>
      <c r="L829">
        <f>IF(_xlfn.XLOOKUP(D829,products!$A$1:$A$1001,products!$E$1:$E$1001,0)=0,"",_xlfn.XLOOKUP(D829,products!$A$1:$A$1001,products!$E$1:$E$1001,0))</f>
        <v>4.125</v>
      </c>
      <c r="M829">
        <f t="shared" si="36"/>
        <v>20.625</v>
      </c>
      <c r="N829" t="str">
        <f t="shared" si="37"/>
        <v>Excelsa</v>
      </c>
      <c r="O829" t="str">
        <f t="shared" si="38"/>
        <v>Medium</v>
      </c>
      <c r="P829" t="str">
        <f>IF(_xlfn.XLOOKUP(C829,customers!$A$1:$A$1001,customers!$I$1:$I$1001,0)=0,"",_xlfn.XLOOKUP(C829,customers!$A$1:$A$1001,customers!$I$1:$I$1001,0))</f>
        <v>No</v>
      </c>
    </row>
    <row r="830" spans="1:16" x14ac:dyDescent="0.2">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IF(_xlfn.XLOOKUP(C830,customers!$A$1:$A$1001,customers!$G$1:$G$1001,0)=0,"",_xlfn.XLOOKUP(C830,customers!$A$1:$A$1001,customers!$G$1:$G$1001,0))</f>
        <v>United States</v>
      </c>
      <c r="I830" t="str">
        <f>IF(_xlfn.XLOOKUP(D830,products!$A$1:$A$1001,products!$B$1:$B$1001,0)=0,"",_xlfn.XLOOKUP(D830,products!$A$1:$A$1001,products!$B$1:$B$1001,0))</f>
        <v>Ara</v>
      </c>
      <c r="J830" t="str">
        <f>IF(_xlfn.XLOOKUP(D830,products!$A$1:$A$1001,products!$C$1:$C$1001,0)=0,"",_xlfn.XLOOKUP(D830,products!$A$1:$A$1001,products!$C$1:$C$1001,0))</f>
        <v>D</v>
      </c>
      <c r="K830" s="1">
        <f>IF(_xlfn.XLOOKUP(D830,products!$A$1:$A$1001,products!$D$1:$D$1001,0)=0,"",_xlfn.XLOOKUP(D830,products!$A$1:$A$1001,products!$D$1:$D$1001,0))</f>
        <v>2.5</v>
      </c>
      <c r="L830">
        <f>IF(_xlfn.XLOOKUP(D830,products!$A$1:$A$1001,products!$E$1:$E$1001,0)=0,"",_xlfn.XLOOKUP(D830,products!$A$1:$A$1001,products!$E$1:$E$1001,0))</f>
        <v>22.884999999999998</v>
      </c>
      <c r="M830">
        <f t="shared" si="36"/>
        <v>137.31</v>
      </c>
      <c r="N830" t="str">
        <f t="shared" si="37"/>
        <v>Arabica</v>
      </c>
      <c r="O830" t="str">
        <f t="shared" si="38"/>
        <v>Dark</v>
      </c>
      <c r="P830" t="str">
        <f>IF(_xlfn.XLOOKUP(C830,customers!$A$1:$A$1001,customers!$I$1:$I$1001,0)=0,"",_xlfn.XLOOKUP(C830,customers!$A$1:$A$1001,customers!$I$1:$I$1001,0))</f>
        <v>Yes</v>
      </c>
    </row>
    <row r="831" spans="1:16" x14ac:dyDescent="0.2">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IF(_xlfn.XLOOKUP(C831,customers!$A$1:$A$1001,customers!$G$1:$G$1001,0)=0,"",_xlfn.XLOOKUP(C831,customers!$A$1:$A$1001,customers!$G$1:$G$1001,0))</f>
        <v>United States</v>
      </c>
      <c r="I831" t="str">
        <f>IF(_xlfn.XLOOKUP(D831,products!$A$1:$A$1001,products!$B$1:$B$1001,0)=0,"",_xlfn.XLOOKUP(D831,products!$A$1:$A$1001,products!$B$1:$B$1001,0))</f>
        <v>Ara</v>
      </c>
      <c r="J831" t="str">
        <f>IF(_xlfn.XLOOKUP(D831,products!$A$1:$A$1001,products!$C$1:$C$1001,0)=0,"",_xlfn.XLOOKUP(D831,products!$A$1:$A$1001,products!$C$1:$C$1001,0))</f>
        <v>D</v>
      </c>
      <c r="K831" s="1">
        <f>IF(_xlfn.XLOOKUP(D831,products!$A$1:$A$1001,products!$D$1:$D$1001,0)=0,"",_xlfn.XLOOKUP(D831,products!$A$1:$A$1001,products!$D$1:$D$1001,0))</f>
        <v>0.2</v>
      </c>
      <c r="L831">
        <f>IF(_xlfn.XLOOKUP(D831,products!$A$1:$A$1001,products!$E$1:$E$1001,0)=0,"",_xlfn.XLOOKUP(D831,products!$A$1:$A$1001,products!$E$1:$E$1001,0))</f>
        <v>2.9849999999999999</v>
      </c>
      <c r="M831">
        <f t="shared" si="36"/>
        <v>2.9849999999999999</v>
      </c>
      <c r="N831" t="str">
        <f t="shared" si="37"/>
        <v>Arabica</v>
      </c>
      <c r="O831" t="str">
        <f t="shared" si="38"/>
        <v>Dark</v>
      </c>
      <c r="P831" t="str">
        <f>IF(_xlfn.XLOOKUP(C831,customers!$A$1:$A$1001,customers!$I$1:$I$1001,0)=0,"",_xlfn.XLOOKUP(C831,customers!$A$1:$A$1001,customers!$I$1:$I$1001,0))</f>
        <v>No</v>
      </c>
    </row>
    <row r="832" spans="1:16" x14ac:dyDescent="0.2">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IF(_xlfn.XLOOKUP(C832,customers!$A$1:$A$1001,customers!$G$1:$G$1001,0)=0,"",_xlfn.XLOOKUP(C832,customers!$A$1:$A$1001,customers!$G$1:$G$1001,0))</f>
        <v>United States</v>
      </c>
      <c r="I832" t="str">
        <f>IF(_xlfn.XLOOKUP(D832,products!$A$1:$A$1001,products!$B$1:$B$1001,0)=0,"",_xlfn.XLOOKUP(D832,products!$A$1:$A$1001,products!$B$1:$B$1001,0))</f>
        <v>Exc</v>
      </c>
      <c r="J832" t="str">
        <f>IF(_xlfn.XLOOKUP(D832,products!$A$1:$A$1001,products!$C$1:$C$1001,0)=0,"",_xlfn.XLOOKUP(D832,products!$A$1:$A$1001,products!$C$1:$C$1001,0))</f>
        <v>M</v>
      </c>
      <c r="K832" s="1">
        <f>IF(_xlfn.XLOOKUP(D832,products!$A$1:$A$1001,products!$D$1:$D$1001,0)=0,"",_xlfn.XLOOKUP(D832,products!$A$1:$A$1001,products!$D$1:$D$1001,0))</f>
        <v>1</v>
      </c>
      <c r="L832">
        <f>IF(_xlfn.XLOOKUP(D832,products!$A$1:$A$1001,products!$E$1:$E$1001,0)=0,"",_xlfn.XLOOKUP(D832,products!$A$1:$A$1001,products!$E$1:$E$1001,0))</f>
        <v>13.75</v>
      </c>
      <c r="M832">
        <f t="shared" si="36"/>
        <v>27.5</v>
      </c>
      <c r="N832" t="str">
        <f t="shared" si="37"/>
        <v>Excelsa</v>
      </c>
      <c r="O832" t="str">
        <f t="shared" si="38"/>
        <v>Medium</v>
      </c>
      <c r="P832" t="str">
        <f>IF(_xlfn.XLOOKUP(C832,customers!$A$1:$A$1001,customers!$I$1:$I$1001,0)=0,"",_xlfn.XLOOKUP(C832,customers!$A$1:$A$1001,customers!$I$1:$I$1001,0))</f>
        <v>No</v>
      </c>
    </row>
    <row r="833" spans="1:16" x14ac:dyDescent="0.2">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IF(_xlfn.XLOOKUP(C833,customers!$A$1:$A$1001,customers!$G$1:$G$1001,0)=0,"",_xlfn.XLOOKUP(C833,customers!$A$1:$A$1001,customers!$G$1:$G$1001,0))</f>
        <v>United States</v>
      </c>
      <c r="I833" t="str">
        <f>IF(_xlfn.XLOOKUP(D833,products!$A$1:$A$1001,products!$B$1:$B$1001,0)=0,"",_xlfn.XLOOKUP(D833,products!$A$1:$A$1001,products!$B$1:$B$1001,0))</f>
        <v>Ara</v>
      </c>
      <c r="J833" t="str">
        <f>IF(_xlfn.XLOOKUP(D833,products!$A$1:$A$1001,products!$C$1:$C$1001,0)=0,"",_xlfn.XLOOKUP(D833,products!$A$1:$A$1001,products!$C$1:$C$1001,0))</f>
        <v>D</v>
      </c>
      <c r="K833" s="1">
        <f>IF(_xlfn.XLOOKUP(D833,products!$A$1:$A$1001,products!$D$1:$D$1001,0)=0,"",_xlfn.XLOOKUP(D833,products!$A$1:$A$1001,products!$D$1:$D$1001,0))</f>
        <v>0.2</v>
      </c>
      <c r="L833">
        <f>IF(_xlfn.XLOOKUP(D833,products!$A$1:$A$1001,products!$E$1:$E$1001,0)=0,"",_xlfn.XLOOKUP(D833,products!$A$1:$A$1001,products!$E$1:$E$1001,0))</f>
        <v>2.9849999999999999</v>
      </c>
      <c r="M833">
        <f t="shared" si="36"/>
        <v>5.97</v>
      </c>
      <c r="N833" t="str">
        <f t="shared" si="37"/>
        <v>Arabica</v>
      </c>
      <c r="O833" t="str">
        <f t="shared" si="38"/>
        <v>Dark</v>
      </c>
      <c r="P833" t="str">
        <f>IF(_xlfn.XLOOKUP(C833,customers!$A$1:$A$1001,customers!$I$1:$I$1001,0)=0,"",_xlfn.XLOOKUP(C833,customers!$A$1:$A$1001,customers!$I$1:$I$1001,0))</f>
        <v>No</v>
      </c>
    </row>
    <row r="834" spans="1:16" x14ac:dyDescent="0.2">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IF(_xlfn.XLOOKUP(C834,customers!$A$1:$A$1001,customers!$G$1:$G$1001,0)=0,"",_xlfn.XLOOKUP(C834,customers!$A$1:$A$1001,customers!$G$1:$G$1001,0))</f>
        <v>United States</v>
      </c>
      <c r="I834" t="str">
        <f>IF(_xlfn.XLOOKUP(D834,products!$A$1:$A$1001,products!$B$1:$B$1001,0)=0,"",_xlfn.XLOOKUP(D834,products!$A$1:$A$1001,products!$B$1:$B$1001,0))</f>
        <v>Rob</v>
      </c>
      <c r="J834" t="str">
        <f>IF(_xlfn.XLOOKUP(D834,products!$A$1:$A$1001,products!$C$1:$C$1001,0)=0,"",_xlfn.XLOOKUP(D834,products!$A$1:$A$1001,products!$C$1:$C$1001,0))</f>
        <v>M</v>
      </c>
      <c r="K834" s="1">
        <f>IF(_xlfn.XLOOKUP(D834,products!$A$1:$A$1001,products!$D$1:$D$1001,0)=0,"",_xlfn.XLOOKUP(D834,products!$A$1:$A$1001,products!$D$1:$D$1001,0))</f>
        <v>1</v>
      </c>
      <c r="L834">
        <f>IF(_xlfn.XLOOKUP(D834,products!$A$1:$A$1001,products!$E$1:$E$1001,0)=0,"",_xlfn.XLOOKUP(D834,products!$A$1:$A$1001,products!$E$1:$E$1001,0))</f>
        <v>9.9499999999999993</v>
      </c>
      <c r="M834">
        <f t="shared" si="36"/>
        <v>59.699999999999996</v>
      </c>
      <c r="N834" t="str">
        <f t="shared" si="37"/>
        <v>Robusta</v>
      </c>
      <c r="O834" t="str">
        <f t="shared" si="38"/>
        <v>Medium</v>
      </c>
      <c r="P834" t="str">
        <f>IF(_xlfn.XLOOKUP(C834,customers!$A$1:$A$1001,customers!$I$1:$I$1001,0)=0,"",_xlfn.XLOOKUP(C834,customers!$A$1:$A$1001,customers!$I$1:$I$1001,0))</f>
        <v>No</v>
      </c>
    </row>
    <row r="835" spans="1:16" x14ac:dyDescent="0.2">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IF(_xlfn.XLOOKUP(C835,customers!$A$1:$A$1001,customers!$G$1:$G$1001,0)=0,"",_xlfn.XLOOKUP(C835,customers!$A$1:$A$1001,customers!$G$1:$G$1001,0))</f>
        <v>United States</v>
      </c>
      <c r="I835" t="str">
        <f>IF(_xlfn.XLOOKUP(D835,products!$A$1:$A$1001,products!$B$1:$B$1001,0)=0,"",_xlfn.XLOOKUP(D835,products!$A$1:$A$1001,products!$B$1:$B$1001,0))</f>
        <v>Rob</v>
      </c>
      <c r="J835" t="str">
        <f>IF(_xlfn.XLOOKUP(D835,products!$A$1:$A$1001,products!$C$1:$C$1001,0)=0,"",_xlfn.XLOOKUP(D835,products!$A$1:$A$1001,products!$C$1:$C$1001,0))</f>
        <v>D</v>
      </c>
      <c r="K835" s="1">
        <f>IF(_xlfn.XLOOKUP(D835,products!$A$1:$A$1001,products!$D$1:$D$1001,0)=0,"",_xlfn.XLOOKUP(D835,products!$A$1:$A$1001,products!$D$1:$D$1001,0))</f>
        <v>2.5</v>
      </c>
      <c r="L835">
        <f>IF(_xlfn.XLOOKUP(D835,products!$A$1:$A$1001,products!$E$1:$E$1001,0)=0,"",_xlfn.XLOOKUP(D835,products!$A$1:$A$1001,products!$E$1:$E$1001,0))</f>
        <v>20.584999999999997</v>
      </c>
      <c r="M835">
        <f t="shared" ref="M835:M898" si="39">L835*E835</f>
        <v>82.339999999999989</v>
      </c>
      <c r="N835" t="str">
        <f t="shared" ref="N835:N898" si="40">IF(I835="Rob","Robusta",IF( I835="Exc","Excelsa", IF(I835="Ara","Arabica", IF(I835="Lib","Liberica",""))))</f>
        <v>Robusta</v>
      </c>
      <c r="O835" t="str">
        <f t="shared" ref="O835:O898" si="41">IF(J835="M","Medium", IF(J835="L","Light", IF(J835="D","Dark","")))</f>
        <v>Dark</v>
      </c>
      <c r="P835" t="str">
        <f>IF(_xlfn.XLOOKUP(C835,customers!$A$1:$A$1001,customers!$I$1:$I$1001,0)=0,"",_xlfn.XLOOKUP(C835,customers!$A$1:$A$1001,customers!$I$1:$I$1001,0))</f>
        <v>Yes</v>
      </c>
    </row>
    <row r="836" spans="1:16" x14ac:dyDescent="0.2">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IF(_xlfn.XLOOKUP(C836,customers!$A$1:$A$1001,customers!$G$1:$G$1001,0)=0,"",_xlfn.XLOOKUP(C836,customers!$A$1:$A$1001,customers!$G$1:$G$1001,0))</f>
        <v>United States</v>
      </c>
      <c r="I836" t="str">
        <f>IF(_xlfn.XLOOKUP(D836,products!$A$1:$A$1001,products!$B$1:$B$1001,0)=0,"",_xlfn.XLOOKUP(D836,products!$A$1:$A$1001,products!$B$1:$B$1001,0))</f>
        <v>Ara</v>
      </c>
      <c r="J836" t="str">
        <f>IF(_xlfn.XLOOKUP(D836,products!$A$1:$A$1001,products!$C$1:$C$1001,0)=0,"",_xlfn.XLOOKUP(D836,products!$A$1:$A$1001,products!$C$1:$C$1001,0))</f>
        <v>D</v>
      </c>
      <c r="K836" s="1">
        <f>IF(_xlfn.XLOOKUP(D836,products!$A$1:$A$1001,products!$D$1:$D$1001,0)=0,"",_xlfn.XLOOKUP(D836,products!$A$1:$A$1001,products!$D$1:$D$1001,0))</f>
        <v>2.5</v>
      </c>
      <c r="L836">
        <f>IF(_xlfn.XLOOKUP(D836,products!$A$1:$A$1001,products!$E$1:$E$1001,0)=0,"",_xlfn.XLOOKUP(D836,products!$A$1:$A$1001,products!$E$1:$E$1001,0))</f>
        <v>22.884999999999998</v>
      </c>
      <c r="M836">
        <f t="shared" si="39"/>
        <v>22.884999999999998</v>
      </c>
      <c r="N836" t="str">
        <f t="shared" si="40"/>
        <v>Arabica</v>
      </c>
      <c r="O836" t="str">
        <f t="shared" si="41"/>
        <v>Dark</v>
      </c>
      <c r="P836" t="str">
        <f>IF(_xlfn.XLOOKUP(C836,customers!$A$1:$A$1001,customers!$I$1:$I$1001,0)=0,"",_xlfn.XLOOKUP(C836,customers!$A$1:$A$1001,customers!$I$1:$I$1001,0))</f>
        <v>No</v>
      </c>
    </row>
    <row r="837" spans="1:16" x14ac:dyDescent="0.2">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IF(_xlfn.XLOOKUP(C837,customers!$A$1:$A$1001,customers!$G$1:$G$1001,0)=0,"",_xlfn.XLOOKUP(C837,customers!$A$1:$A$1001,customers!$G$1:$G$1001,0))</f>
        <v>United States</v>
      </c>
      <c r="I837" t="str">
        <f>IF(_xlfn.XLOOKUP(D837,products!$A$1:$A$1001,products!$B$1:$B$1001,0)=0,"",_xlfn.XLOOKUP(D837,products!$A$1:$A$1001,products!$B$1:$B$1001,0))</f>
        <v>Exc</v>
      </c>
      <c r="J837" t="str">
        <f>IF(_xlfn.XLOOKUP(D837,products!$A$1:$A$1001,products!$C$1:$C$1001,0)=0,"",_xlfn.XLOOKUP(D837,products!$A$1:$A$1001,products!$C$1:$C$1001,0))</f>
        <v>L</v>
      </c>
      <c r="K837" s="1">
        <f>IF(_xlfn.XLOOKUP(D837,products!$A$1:$A$1001,products!$D$1:$D$1001,0)=0,"",_xlfn.XLOOKUP(D837,products!$A$1:$A$1001,products!$D$1:$D$1001,0))</f>
        <v>0.5</v>
      </c>
      <c r="L837">
        <f>IF(_xlfn.XLOOKUP(D837,products!$A$1:$A$1001,products!$E$1:$E$1001,0)=0,"",_xlfn.XLOOKUP(D837,products!$A$1:$A$1001,products!$E$1:$E$1001,0))</f>
        <v>8.91</v>
      </c>
      <c r="M837">
        <f t="shared" si="39"/>
        <v>8.91</v>
      </c>
      <c r="N837" t="str">
        <f t="shared" si="40"/>
        <v>Excelsa</v>
      </c>
      <c r="O837" t="str">
        <f t="shared" si="41"/>
        <v>Light</v>
      </c>
      <c r="P837" t="str">
        <f>IF(_xlfn.XLOOKUP(C837,customers!$A$1:$A$1001,customers!$I$1:$I$1001,0)=0,"",_xlfn.XLOOKUP(C837,customers!$A$1:$A$1001,customers!$I$1:$I$1001,0))</f>
        <v>Yes</v>
      </c>
    </row>
    <row r="838" spans="1:16" x14ac:dyDescent="0.2">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IF(_xlfn.XLOOKUP(C838,customers!$A$1:$A$1001,customers!$G$1:$G$1001,0)=0,"",_xlfn.XLOOKUP(C838,customers!$A$1:$A$1001,customers!$G$1:$G$1001,0))</f>
        <v>United States</v>
      </c>
      <c r="I838" t="str">
        <f>IF(_xlfn.XLOOKUP(D838,products!$A$1:$A$1001,products!$B$1:$B$1001,0)=0,"",_xlfn.XLOOKUP(D838,products!$A$1:$A$1001,products!$B$1:$B$1001,0))</f>
        <v>Ara</v>
      </c>
      <c r="J838" t="str">
        <f>IF(_xlfn.XLOOKUP(D838,products!$A$1:$A$1001,products!$C$1:$C$1001,0)=0,"",_xlfn.XLOOKUP(D838,products!$A$1:$A$1001,products!$C$1:$C$1001,0))</f>
        <v>D</v>
      </c>
      <c r="K838" s="1">
        <f>IF(_xlfn.XLOOKUP(D838,products!$A$1:$A$1001,products!$D$1:$D$1001,0)=0,"",_xlfn.XLOOKUP(D838,products!$A$1:$A$1001,products!$D$1:$D$1001,0))</f>
        <v>0.2</v>
      </c>
      <c r="L838">
        <f>IF(_xlfn.XLOOKUP(D838,products!$A$1:$A$1001,products!$E$1:$E$1001,0)=0,"",_xlfn.XLOOKUP(D838,products!$A$1:$A$1001,products!$E$1:$E$1001,0))</f>
        <v>2.9849999999999999</v>
      </c>
      <c r="M838">
        <f t="shared" si="39"/>
        <v>11.94</v>
      </c>
      <c r="N838" t="str">
        <f t="shared" si="40"/>
        <v>Arabica</v>
      </c>
      <c r="O838" t="str">
        <f t="shared" si="41"/>
        <v>Dark</v>
      </c>
      <c r="P838" t="str">
        <f>IF(_xlfn.XLOOKUP(C838,customers!$A$1:$A$1001,customers!$I$1:$I$1001,0)=0,"",_xlfn.XLOOKUP(C838,customers!$A$1:$A$1001,customers!$I$1:$I$1001,0))</f>
        <v>No</v>
      </c>
    </row>
    <row r="839" spans="1:16" x14ac:dyDescent="0.2">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IF(_xlfn.XLOOKUP(C839,customers!$A$1:$A$1001,customers!$G$1:$G$1001,0)=0,"",_xlfn.XLOOKUP(C839,customers!$A$1:$A$1001,customers!$G$1:$G$1001,0))</f>
        <v>United States</v>
      </c>
      <c r="I839" t="str">
        <f>IF(_xlfn.XLOOKUP(D839,products!$A$1:$A$1001,products!$B$1:$B$1001,0)=0,"",_xlfn.XLOOKUP(D839,products!$A$1:$A$1001,products!$B$1:$B$1001,0))</f>
        <v>Lib</v>
      </c>
      <c r="J839" t="str">
        <f>IF(_xlfn.XLOOKUP(D839,products!$A$1:$A$1001,products!$C$1:$C$1001,0)=0,"",_xlfn.XLOOKUP(D839,products!$A$1:$A$1001,products!$C$1:$C$1001,0))</f>
        <v>M</v>
      </c>
      <c r="K839" s="1">
        <f>IF(_xlfn.XLOOKUP(D839,products!$A$1:$A$1001,products!$D$1:$D$1001,0)=0,"",_xlfn.XLOOKUP(D839,products!$A$1:$A$1001,products!$D$1:$D$1001,0))</f>
        <v>2.5</v>
      </c>
      <c r="L839">
        <f>IF(_xlfn.XLOOKUP(D839,products!$A$1:$A$1001,products!$E$1:$E$1001,0)=0,"",_xlfn.XLOOKUP(D839,products!$A$1:$A$1001,products!$E$1:$E$1001,0))</f>
        <v>33.464999999999996</v>
      </c>
      <c r="M839">
        <f t="shared" si="39"/>
        <v>100.39499999999998</v>
      </c>
      <c r="N839" t="str">
        <f t="shared" si="40"/>
        <v>Liberica</v>
      </c>
      <c r="O839" t="str">
        <f t="shared" si="41"/>
        <v>Medium</v>
      </c>
      <c r="P839" t="str">
        <f>IF(_xlfn.XLOOKUP(C839,customers!$A$1:$A$1001,customers!$I$1:$I$1001,0)=0,"",_xlfn.XLOOKUP(C839,customers!$A$1:$A$1001,customers!$I$1:$I$1001,0))</f>
        <v>No</v>
      </c>
    </row>
    <row r="840" spans="1:16" x14ac:dyDescent="0.2">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IF(_xlfn.XLOOKUP(C840,customers!$A$1:$A$1001,customers!$G$1:$G$1001,0)=0,"",_xlfn.XLOOKUP(C840,customers!$A$1:$A$1001,customers!$G$1:$G$1001,0))</f>
        <v>United States</v>
      </c>
      <c r="I840" t="str">
        <f>IF(_xlfn.XLOOKUP(D840,products!$A$1:$A$1001,products!$B$1:$B$1001,0)=0,"",_xlfn.XLOOKUP(D840,products!$A$1:$A$1001,products!$B$1:$B$1001,0))</f>
        <v>Ara</v>
      </c>
      <c r="J840" t="str">
        <f>IF(_xlfn.XLOOKUP(D840,products!$A$1:$A$1001,products!$C$1:$C$1001,0)=0,"",_xlfn.XLOOKUP(D840,products!$A$1:$A$1001,products!$C$1:$C$1001,0))</f>
        <v>D</v>
      </c>
      <c r="K840" s="1">
        <f>IF(_xlfn.XLOOKUP(D840,products!$A$1:$A$1001,products!$D$1:$D$1001,0)=0,"",_xlfn.XLOOKUP(D840,products!$A$1:$A$1001,products!$D$1:$D$1001,0))</f>
        <v>2.5</v>
      </c>
      <c r="L840">
        <f>IF(_xlfn.XLOOKUP(D840,products!$A$1:$A$1001,products!$E$1:$E$1001,0)=0,"",_xlfn.XLOOKUP(D840,products!$A$1:$A$1001,products!$E$1:$E$1001,0))</f>
        <v>22.884999999999998</v>
      </c>
      <c r="M840">
        <f t="shared" si="39"/>
        <v>114.42499999999998</v>
      </c>
      <c r="N840" t="str">
        <f t="shared" si="40"/>
        <v>Arabica</v>
      </c>
      <c r="O840" t="str">
        <f t="shared" si="41"/>
        <v>Dark</v>
      </c>
      <c r="P840" t="str">
        <f>IF(_xlfn.XLOOKUP(C840,customers!$A$1:$A$1001,customers!$I$1:$I$1001,0)=0,"",_xlfn.XLOOKUP(C840,customers!$A$1:$A$1001,customers!$I$1:$I$1001,0))</f>
        <v>No</v>
      </c>
    </row>
    <row r="841" spans="1:16" x14ac:dyDescent="0.2">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IF(_xlfn.XLOOKUP(C841,customers!$A$1:$A$1001,customers!$G$1:$G$1001,0)=0,"",_xlfn.XLOOKUP(C841,customers!$A$1:$A$1001,customers!$G$1:$G$1001,0))</f>
        <v>United States</v>
      </c>
      <c r="I841" t="str">
        <f>IF(_xlfn.XLOOKUP(D841,products!$A$1:$A$1001,products!$B$1:$B$1001,0)=0,"",_xlfn.XLOOKUP(D841,products!$A$1:$A$1001,products!$B$1:$B$1001,0))</f>
        <v>Exc</v>
      </c>
      <c r="J841" t="str">
        <f>IF(_xlfn.XLOOKUP(D841,products!$A$1:$A$1001,products!$C$1:$C$1001,0)=0,"",_xlfn.XLOOKUP(D841,products!$A$1:$A$1001,products!$C$1:$C$1001,0))</f>
        <v>M</v>
      </c>
      <c r="K841" s="1">
        <f>IF(_xlfn.XLOOKUP(D841,products!$A$1:$A$1001,products!$D$1:$D$1001,0)=0,"",_xlfn.XLOOKUP(D841,products!$A$1:$A$1001,products!$D$1:$D$1001,0))</f>
        <v>0.5</v>
      </c>
      <c r="L841">
        <f>IF(_xlfn.XLOOKUP(D841,products!$A$1:$A$1001,products!$E$1:$E$1001,0)=0,"",_xlfn.XLOOKUP(D841,products!$A$1:$A$1001,products!$E$1:$E$1001,0))</f>
        <v>8.25</v>
      </c>
      <c r="M841">
        <f t="shared" si="39"/>
        <v>41.25</v>
      </c>
      <c r="N841" t="str">
        <f t="shared" si="40"/>
        <v>Excelsa</v>
      </c>
      <c r="O841" t="str">
        <f t="shared" si="41"/>
        <v>Medium</v>
      </c>
      <c r="P841" t="str">
        <f>IF(_xlfn.XLOOKUP(C841,customers!$A$1:$A$1001,customers!$I$1:$I$1001,0)=0,"",_xlfn.XLOOKUP(C841,customers!$A$1:$A$1001,customers!$I$1:$I$1001,0))</f>
        <v>No</v>
      </c>
    </row>
    <row r="842" spans="1:16" x14ac:dyDescent="0.2">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IF(_xlfn.XLOOKUP(C842,customers!$A$1:$A$1001,customers!$G$1:$G$1001,0)=0,"",_xlfn.XLOOKUP(C842,customers!$A$1:$A$1001,customers!$G$1:$G$1001,0))</f>
        <v>United States</v>
      </c>
      <c r="I842" t="str">
        <f>IF(_xlfn.XLOOKUP(D842,products!$A$1:$A$1001,products!$B$1:$B$1001,0)=0,"",_xlfn.XLOOKUP(D842,products!$A$1:$A$1001,products!$B$1:$B$1001,0))</f>
        <v>Rob</v>
      </c>
      <c r="J842" t="str">
        <f>IF(_xlfn.XLOOKUP(D842,products!$A$1:$A$1001,products!$C$1:$C$1001,0)=0,"",_xlfn.XLOOKUP(D842,products!$A$1:$A$1001,products!$C$1:$C$1001,0))</f>
        <v>L</v>
      </c>
      <c r="K842" s="1">
        <f>IF(_xlfn.XLOOKUP(D842,products!$A$1:$A$1001,products!$D$1:$D$1001,0)=0,"",_xlfn.XLOOKUP(D842,products!$A$1:$A$1001,products!$D$1:$D$1001,0))</f>
        <v>0.5</v>
      </c>
      <c r="L842">
        <f>IF(_xlfn.XLOOKUP(D842,products!$A$1:$A$1001,products!$E$1:$E$1001,0)=0,"",_xlfn.XLOOKUP(D842,products!$A$1:$A$1001,products!$E$1:$E$1001,0))</f>
        <v>7.169999999999999</v>
      </c>
      <c r="M842">
        <f t="shared" si="39"/>
        <v>28.679999999999996</v>
      </c>
      <c r="N842" t="str">
        <f t="shared" si="40"/>
        <v>Robusta</v>
      </c>
      <c r="O842" t="str">
        <f t="shared" si="41"/>
        <v>Light</v>
      </c>
      <c r="P842" t="str">
        <f>IF(_xlfn.XLOOKUP(C842,customers!$A$1:$A$1001,customers!$I$1:$I$1001,0)=0,"",_xlfn.XLOOKUP(C842,customers!$A$1:$A$1001,customers!$I$1:$I$1001,0))</f>
        <v>Yes</v>
      </c>
    </row>
    <row r="843" spans="1:16" x14ac:dyDescent="0.2">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IF(_xlfn.XLOOKUP(C843,customers!$A$1:$A$1001,customers!$G$1:$G$1001,0)=0,"",_xlfn.XLOOKUP(C843,customers!$A$1:$A$1001,customers!$G$1:$G$1001,0))</f>
        <v>United States</v>
      </c>
      <c r="I843" t="str">
        <f>IF(_xlfn.XLOOKUP(D843,products!$A$1:$A$1001,products!$B$1:$B$1001,0)=0,"",_xlfn.XLOOKUP(D843,products!$A$1:$A$1001,products!$B$1:$B$1001,0))</f>
        <v>Lib</v>
      </c>
      <c r="J843" t="str">
        <f>IF(_xlfn.XLOOKUP(D843,products!$A$1:$A$1001,products!$C$1:$C$1001,0)=0,"",_xlfn.XLOOKUP(D843,products!$A$1:$A$1001,products!$C$1:$C$1001,0))</f>
        <v>M</v>
      </c>
      <c r="K843" s="1">
        <f>IF(_xlfn.XLOOKUP(D843,products!$A$1:$A$1001,products!$D$1:$D$1001,0)=0,"",_xlfn.XLOOKUP(D843,products!$A$1:$A$1001,products!$D$1:$D$1001,0))</f>
        <v>0.2</v>
      </c>
      <c r="L843">
        <f>IF(_xlfn.XLOOKUP(D843,products!$A$1:$A$1001,products!$E$1:$E$1001,0)=0,"",_xlfn.XLOOKUP(D843,products!$A$1:$A$1001,products!$E$1:$E$1001,0))</f>
        <v>4.3650000000000002</v>
      </c>
      <c r="M843">
        <f t="shared" si="39"/>
        <v>4.3650000000000002</v>
      </c>
      <c r="N843" t="str">
        <f t="shared" si="40"/>
        <v>Liberica</v>
      </c>
      <c r="O843" t="str">
        <f t="shared" si="41"/>
        <v>Medium</v>
      </c>
      <c r="P843" t="str">
        <f>IF(_xlfn.XLOOKUP(C843,customers!$A$1:$A$1001,customers!$I$1:$I$1001,0)=0,"",_xlfn.XLOOKUP(C843,customers!$A$1:$A$1001,customers!$I$1:$I$1001,0))</f>
        <v>No</v>
      </c>
    </row>
    <row r="844" spans="1:16" x14ac:dyDescent="0.2">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IF(_xlfn.XLOOKUP(C844,customers!$A$1:$A$1001,customers!$G$1:$G$1001,0)=0,"",_xlfn.XLOOKUP(C844,customers!$A$1:$A$1001,customers!$G$1:$G$1001,0))</f>
        <v>United States</v>
      </c>
      <c r="I844" t="str">
        <f>IF(_xlfn.XLOOKUP(D844,products!$A$1:$A$1001,products!$B$1:$B$1001,0)=0,"",_xlfn.XLOOKUP(D844,products!$A$1:$A$1001,products!$B$1:$B$1001,0))</f>
        <v>Exc</v>
      </c>
      <c r="J844" t="str">
        <f>IF(_xlfn.XLOOKUP(D844,products!$A$1:$A$1001,products!$C$1:$C$1001,0)=0,"",_xlfn.XLOOKUP(D844,products!$A$1:$A$1001,products!$C$1:$C$1001,0))</f>
        <v>M</v>
      </c>
      <c r="K844" s="1">
        <f>IF(_xlfn.XLOOKUP(D844,products!$A$1:$A$1001,products!$D$1:$D$1001,0)=0,"",_xlfn.XLOOKUP(D844,products!$A$1:$A$1001,products!$D$1:$D$1001,0))</f>
        <v>0.2</v>
      </c>
      <c r="L844">
        <f>IF(_xlfn.XLOOKUP(D844,products!$A$1:$A$1001,products!$E$1:$E$1001,0)=0,"",_xlfn.XLOOKUP(D844,products!$A$1:$A$1001,products!$E$1:$E$1001,0))</f>
        <v>4.125</v>
      </c>
      <c r="M844">
        <f t="shared" si="39"/>
        <v>8.25</v>
      </c>
      <c r="N844" t="str">
        <f t="shared" si="40"/>
        <v>Excelsa</v>
      </c>
      <c r="O844" t="str">
        <f t="shared" si="41"/>
        <v>Medium</v>
      </c>
      <c r="P844" t="str">
        <f>IF(_xlfn.XLOOKUP(C844,customers!$A$1:$A$1001,customers!$I$1:$I$1001,0)=0,"",_xlfn.XLOOKUP(C844,customers!$A$1:$A$1001,customers!$I$1:$I$1001,0))</f>
        <v>Yes</v>
      </c>
    </row>
    <row r="845" spans="1:16" x14ac:dyDescent="0.2">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IF(_xlfn.XLOOKUP(C845,customers!$A$1:$A$1001,customers!$G$1:$G$1001,0)=0,"",_xlfn.XLOOKUP(C845,customers!$A$1:$A$1001,customers!$G$1:$G$1001,0))</f>
        <v>United States</v>
      </c>
      <c r="I845" t="str">
        <f>IF(_xlfn.XLOOKUP(D845,products!$A$1:$A$1001,products!$B$1:$B$1001,0)=0,"",_xlfn.XLOOKUP(D845,products!$A$1:$A$1001,products!$B$1:$B$1001,0))</f>
        <v>Exc</v>
      </c>
      <c r="J845" t="str">
        <f>IF(_xlfn.XLOOKUP(D845,products!$A$1:$A$1001,products!$C$1:$C$1001,0)=0,"",_xlfn.XLOOKUP(D845,products!$A$1:$A$1001,products!$C$1:$C$1001,0))</f>
        <v>M</v>
      </c>
      <c r="K845" s="1">
        <f>IF(_xlfn.XLOOKUP(D845,products!$A$1:$A$1001,products!$D$1:$D$1001,0)=0,"",_xlfn.XLOOKUP(D845,products!$A$1:$A$1001,products!$D$1:$D$1001,0))</f>
        <v>0.2</v>
      </c>
      <c r="L845">
        <f>IF(_xlfn.XLOOKUP(D845,products!$A$1:$A$1001,products!$E$1:$E$1001,0)=0,"",_xlfn.XLOOKUP(D845,products!$A$1:$A$1001,products!$E$1:$E$1001,0))</f>
        <v>4.125</v>
      </c>
      <c r="M845">
        <f t="shared" si="39"/>
        <v>8.25</v>
      </c>
      <c r="N845" t="str">
        <f t="shared" si="40"/>
        <v>Excelsa</v>
      </c>
      <c r="O845" t="str">
        <f t="shared" si="41"/>
        <v>Medium</v>
      </c>
      <c r="P845" t="str">
        <f>IF(_xlfn.XLOOKUP(C845,customers!$A$1:$A$1001,customers!$I$1:$I$1001,0)=0,"",_xlfn.XLOOKUP(C845,customers!$A$1:$A$1001,customers!$I$1:$I$1001,0))</f>
        <v>Yes</v>
      </c>
    </row>
    <row r="846" spans="1:16" x14ac:dyDescent="0.2">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IF(_xlfn.XLOOKUP(C846,customers!$A$1:$A$1001,customers!$G$1:$G$1001,0)=0,"",_xlfn.XLOOKUP(C846,customers!$A$1:$A$1001,customers!$G$1:$G$1001,0))</f>
        <v>United States</v>
      </c>
      <c r="I846" t="str">
        <f>IF(_xlfn.XLOOKUP(D846,products!$A$1:$A$1001,products!$B$1:$B$1001,0)=0,"",_xlfn.XLOOKUP(D846,products!$A$1:$A$1001,products!$B$1:$B$1001,0))</f>
        <v>Ara</v>
      </c>
      <c r="J846" t="str">
        <f>IF(_xlfn.XLOOKUP(D846,products!$A$1:$A$1001,products!$C$1:$C$1001,0)=0,"",_xlfn.XLOOKUP(D846,products!$A$1:$A$1001,products!$C$1:$C$1001,0))</f>
        <v>D</v>
      </c>
      <c r="K846" s="1">
        <f>IF(_xlfn.XLOOKUP(D846,products!$A$1:$A$1001,products!$D$1:$D$1001,0)=0,"",_xlfn.XLOOKUP(D846,products!$A$1:$A$1001,products!$D$1:$D$1001,0))</f>
        <v>0.5</v>
      </c>
      <c r="L846">
        <f>IF(_xlfn.XLOOKUP(D846,products!$A$1:$A$1001,products!$E$1:$E$1001,0)=0,"",_xlfn.XLOOKUP(D846,products!$A$1:$A$1001,products!$E$1:$E$1001,0))</f>
        <v>5.97</v>
      </c>
      <c r="M846">
        <f t="shared" si="39"/>
        <v>35.82</v>
      </c>
      <c r="N846" t="str">
        <f t="shared" si="40"/>
        <v>Arabica</v>
      </c>
      <c r="O846" t="str">
        <f t="shared" si="41"/>
        <v>Dark</v>
      </c>
      <c r="P846" t="str">
        <f>IF(_xlfn.XLOOKUP(C846,customers!$A$1:$A$1001,customers!$I$1:$I$1001,0)=0,"",_xlfn.XLOOKUP(C846,customers!$A$1:$A$1001,customers!$I$1:$I$1001,0))</f>
        <v>Yes</v>
      </c>
    </row>
    <row r="847" spans="1:16" x14ac:dyDescent="0.2">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IF(_xlfn.XLOOKUP(C847,customers!$A$1:$A$1001,customers!$G$1:$G$1001,0)=0,"",_xlfn.XLOOKUP(C847,customers!$A$1:$A$1001,customers!$G$1:$G$1001,0))</f>
        <v>United States</v>
      </c>
      <c r="I847" t="str">
        <f>IF(_xlfn.XLOOKUP(D847,products!$A$1:$A$1001,products!$B$1:$B$1001,0)=0,"",_xlfn.XLOOKUP(D847,products!$A$1:$A$1001,products!$B$1:$B$1001,0))</f>
        <v>Exc</v>
      </c>
      <c r="J847" t="str">
        <f>IF(_xlfn.XLOOKUP(D847,products!$A$1:$A$1001,products!$C$1:$C$1001,0)=0,"",_xlfn.XLOOKUP(D847,products!$A$1:$A$1001,products!$C$1:$C$1001,0))</f>
        <v>D</v>
      </c>
      <c r="K847" s="1">
        <f>IF(_xlfn.XLOOKUP(D847,products!$A$1:$A$1001,products!$D$1:$D$1001,0)=0,"",_xlfn.XLOOKUP(D847,products!$A$1:$A$1001,products!$D$1:$D$1001,0))</f>
        <v>2.5</v>
      </c>
      <c r="L847">
        <f>IF(_xlfn.XLOOKUP(D847,products!$A$1:$A$1001,products!$E$1:$E$1001,0)=0,"",_xlfn.XLOOKUP(D847,products!$A$1:$A$1001,products!$E$1:$E$1001,0))</f>
        <v>27.945</v>
      </c>
      <c r="M847">
        <f t="shared" si="39"/>
        <v>167.67000000000002</v>
      </c>
      <c r="N847" t="str">
        <f t="shared" si="40"/>
        <v>Excelsa</v>
      </c>
      <c r="O847" t="str">
        <f t="shared" si="41"/>
        <v>Dark</v>
      </c>
      <c r="P847" t="str">
        <f>IF(_xlfn.XLOOKUP(C847,customers!$A$1:$A$1001,customers!$I$1:$I$1001,0)=0,"",_xlfn.XLOOKUP(C847,customers!$A$1:$A$1001,customers!$I$1:$I$1001,0))</f>
        <v>No</v>
      </c>
    </row>
    <row r="848" spans="1:16" x14ac:dyDescent="0.2">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IF(_xlfn.XLOOKUP(C848,customers!$A$1:$A$1001,customers!$G$1:$G$1001,0)=0,"",_xlfn.XLOOKUP(C848,customers!$A$1:$A$1001,customers!$G$1:$G$1001,0))</f>
        <v>United States</v>
      </c>
      <c r="I848" t="str">
        <f>IF(_xlfn.XLOOKUP(D848,products!$A$1:$A$1001,products!$B$1:$B$1001,0)=0,"",_xlfn.XLOOKUP(D848,products!$A$1:$A$1001,products!$B$1:$B$1001,0))</f>
        <v>Ara</v>
      </c>
      <c r="J848" t="str">
        <f>IF(_xlfn.XLOOKUP(D848,products!$A$1:$A$1001,products!$C$1:$C$1001,0)=0,"",_xlfn.XLOOKUP(D848,products!$A$1:$A$1001,products!$C$1:$C$1001,0))</f>
        <v>M</v>
      </c>
      <c r="K848" s="1">
        <f>IF(_xlfn.XLOOKUP(D848,products!$A$1:$A$1001,products!$D$1:$D$1001,0)=0,"",_xlfn.XLOOKUP(D848,products!$A$1:$A$1001,products!$D$1:$D$1001,0))</f>
        <v>2.5</v>
      </c>
      <c r="L848">
        <f>IF(_xlfn.XLOOKUP(D848,products!$A$1:$A$1001,products!$E$1:$E$1001,0)=0,"",_xlfn.XLOOKUP(D848,products!$A$1:$A$1001,products!$E$1:$E$1001,0))</f>
        <v>25.874999999999996</v>
      </c>
      <c r="M848">
        <f t="shared" si="39"/>
        <v>51.749999999999993</v>
      </c>
      <c r="N848" t="str">
        <f t="shared" si="40"/>
        <v>Arabica</v>
      </c>
      <c r="O848" t="str">
        <f t="shared" si="41"/>
        <v>Medium</v>
      </c>
      <c r="P848" t="str">
        <f>IF(_xlfn.XLOOKUP(C848,customers!$A$1:$A$1001,customers!$I$1:$I$1001,0)=0,"",_xlfn.XLOOKUP(C848,customers!$A$1:$A$1001,customers!$I$1:$I$1001,0))</f>
        <v>Yes</v>
      </c>
    </row>
    <row r="849" spans="1:16" x14ac:dyDescent="0.2">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IF(_xlfn.XLOOKUP(C849,customers!$A$1:$A$1001,customers!$G$1:$G$1001,0)=0,"",_xlfn.XLOOKUP(C849,customers!$A$1:$A$1001,customers!$G$1:$G$1001,0))</f>
        <v>United States</v>
      </c>
      <c r="I849" t="str">
        <f>IF(_xlfn.XLOOKUP(D849,products!$A$1:$A$1001,products!$B$1:$B$1001,0)=0,"",_xlfn.XLOOKUP(D849,products!$A$1:$A$1001,products!$B$1:$B$1001,0))</f>
        <v>Ara</v>
      </c>
      <c r="J849" t="str">
        <f>IF(_xlfn.XLOOKUP(D849,products!$A$1:$A$1001,products!$C$1:$C$1001,0)=0,"",_xlfn.XLOOKUP(D849,products!$A$1:$A$1001,products!$C$1:$C$1001,0))</f>
        <v>D</v>
      </c>
      <c r="K849" s="1">
        <f>IF(_xlfn.XLOOKUP(D849,products!$A$1:$A$1001,products!$D$1:$D$1001,0)=0,"",_xlfn.XLOOKUP(D849,products!$A$1:$A$1001,products!$D$1:$D$1001,0))</f>
        <v>0.2</v>
      </c>
      <c r="L849">
        <f>IF(_xlfn.XLOOKUP(D849,products!$A$1:$A$1001,products!$E$1:$E$1001,0)=0,"",_xlfn.XLOOKUP(D849,products!$A$1:$A$1001,products!$E$1:$E$1001,0))</f>
        <v>2.9849999999999999</v>
      </c>
      <c r="M849">
        <f t="shared" si="39"/>
        <v>8.9550000000000001</v>
      </c>
      <c r="N849" t="str">
        <f t="shared" si="40"/>
        <v>Arabica</v>
      </c>
      <c r="O849" t="str">
        <f t="shared" si="41"/>
        <v>Dark</v>
      </c>
      <c r="P849" t="str">
        <f>IF(_xlfn.XLOOKUP(C849,customers!$A$1:$A$1001,customers!$I$1:$I$1001,0)=0,"",_xlfn.XLOOKUP(C849,customers!$A$1:$A$1001,customers!$I$1:$I$1001,0))</f>
        <v>Yes</v>
      </c>
    </row>
    <row r="850" spans="1:16" x14ac:dyDescent="0.2">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IF(_xlfn.XLOOKUP(C850,customers!$A$1:$A$1001,customers!$G$1:$G$1001,0)=0,"",_xlfn.XLOOKUP(C850,customers!$A$1:$A$1001,customers!$G$1:$G$1001,0))</f>
        <v>United States</v>
      </c>
      <c r="I850" t="str">
        <f>IF(_xlfn.XLOOKUP(D850,products!$A$1:$A$1001,products!$B$1:$B$1001,0)=0,"",_xlfn.XLOOKUP(D850,products!$A$1:$A$1001,products!$B$1:$B$1001,0))</f>
        <v>Exc</v>
      </c>
      <c r="J850" t="str">
        <f>IF(_xlfn.XLOOKUP(D850,products!$A$1:$A$1001,products!$C$1:$C$1001,0)=0,"",_xlfn.XLOOKUP(D850,products!$A$1:$A$1001,products!$C$1:$C$1001,0))</f>
        <v>L</v>
      </c>
      <c r="K850" s="1">
        <f>IF(_xlfn.XLOOKUP(D850,products!$A$1:$A$1001,products!$D$1:$D$1001,0)=0,"",_xlfn.XLOOKUP(D850,products!$A$1:$A$1001,products!$D$1:$D$1001,0))</f>
        <v>0.5</v>
      </c>
      <c r="L850">
        <f>IF(_xlfn.XLOOKUP(D850,products!$A$1:$A$1001,products!$E$1:$E$1001,0)=0,"",_xlfn.XLOOKUP(D850,products!$A$1:$A$1001,products!$E$1:$E$1001,0))</f>
        <v>8.91</v>
      </c>
      <c r="M850">
        <f t="shared" si="39"/>
        <v>53.46</v>
      </c>
      <c r="N850" t="str">
        <f t="shared" si="40"/>
        <v>Excelsa</v>
      </c>
      <c r="O850" t="str">
        <f t="shared" si="41"/>
        <v>Light</v>
      </c>
      <c r="P850" t="str">
        <f>IF(_xlfn.XLOOKUP(C850,customers!$A$1:$A$1001,customers!$I$1:$I$1001,0)=0,"",_xlfn.XLOOKUP(C850,customers!$A$1:$A$1001,customers!$I$1:$I$1001,0))</f>
        <v>No</v>
      </c>
    </row>
    <row r="851" spans="1:16" x14ac:dyDescent="0.2">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IF(_xlfn.XLOOKUP(C851,customers!$A$1:$A$1001,customers!$G$1:$G$1001,0)=0,"",_xlfn.XLOOKUP(C851,customers!$A$1:$A$1001,customers!$G$1:$G$1001,0))</f>
        <v>United States</v>
      </c>
      <c r="I851" t="str">
        <f>IF(_xlfn.XLOOKUP(D851,products!$A$1:$A$1001,products!$B$1:$B$1001,0)=0,"",_xlfn.XLOOKUP(D851,products!$A$1:$A$1001,products!$B$1:$B$1001,0))</f>
        <v>Ara</v>
      </c>
      <c r="J851" t="str">
        <f>IF(_xlfn.XLOOKUP(D851,products!$A$1:$A$1001,products!$C$1:$C$1001,0)=0,"",_xlfn.XLOOKUP(D851,products!$A$1:$A$1001,products!$C$1:$C$1001,0))</f>
        <v>L</v>
      </c>
      <c r="K851" s="1">
        <f>IF(_xlfn.XLOOKUP(D851,products!$A$1:$A$1001,products!$D$1:$D$1001,0)=0,"",_xlfn.XLOOKUP(D851,products!$A$1:$A$1001,products!$D$1:$D$1001,0))</f>
        <v>0.2</v>
      </c>
      <c r="L851">
        <f>IF(_xlfn.XLOOKUP(D851,products!$A$1:$A$1001,products!$E$1:$E$1001,0)=0,"",_xlfn.XLOOKUP(D851,products!$A$1:$A$1001,products!$E$1:$E$1001,0))</f>
        <v>3.8849999999999998</v>
      </c>
      <c r="M851">
        <f t="shared" si="39"/>
        <v>23.31</v>
      </c>
      <c r="N851" t="str">
        <f t="shared" si="40"/>
        <v>Arabica</v>
      </c>
      <c r="O851" t="str">
        <f t="shared" si="41"/>
        <v>Light</v>
      </c>
      <c r="P851" t="str">
        <f>IF(_xlfn.XLOOKUP(C851,customers!$A$1:$A$1001,customers!$I$1:$I$1001,0)=0,"",_xlfn.XLOOKUP(C851,customers!$A$1:$A$1001,customers!$I$1:$I$1001,0))</f>
        <v>Yes</v>
      </c>
    </row>
    <row r="852" spans="1:16" x14ac:dyDescent="0.2">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IF(_xlfn.XLOOKUP(C852,customers!$A$1:$A$1001,customers!$G$1:$G$1001,0)=0,"",_xlfn.XLOOKUP(C852,customers!$A$1:$A$1001,customers!$G$1:$G$1001,0))</f>
        <v>United States</v>
      </c>
      <c r="I852" t="str">
        <f>IF(_xlfn.XLOOKUP(D852,products!$A$1:$A$1001,products!$B$1:$B$1001,0)=0,"",_xlfn.XLOOKUP(D852,products!$A$1:$A$1001,products!$B$1:$B$1001,0))</f>
        <v>Ara</v>
      </c>
      <c r="J852" t="str">
        <f>IF(_xlfn.XLOOKUP(D852,products!$A$1:$A$1001,products!$C$1:$C$1001,0)=0,"",_xlfn.XLOOKUP(D852,products!$A$1:$A$1001,products!$C$1:$C$1001,0))</f>
        <v>M</v>
      </c>
      <c r="K852" s="1">
        <f>IF(_xlfn.XLOOKUP(D852,products!$A$1:$A$1001,products!$D$1:$D$1001,0)=0,"",_xlfn.XLOOKUP(D852,products!$A$1:$A$1001,products!$D$1:$D$1001,0))</f>
        <v>0.2</v>
      </c>
      <c r="L852">
        <f>IF(_xlfn.XLOOKUP(D852,products!$A$1:$A$1001,products!$E$1:$E$1001,0)=0,"",_xlfn.XLOOKUP(D852,products!$A$1:$A$1001,products!$E$1:$E$1001,0))</f>
        <v>3.375</v>
      </c>
      <c r="M852">
        <f t="shared" si="39"/>
        <v>6.75</v>
      </c>
      <c r="N852" t="str">
        <f t="shared" si="40"/>
        <v>Arabica</v>
      </c>
      <c r="O852" t="str">
        <f t="shared" si="41"/>
        <v>Medium</v>
      </c>
      <c r="P852" t="str">
        <f>IF(_xlfn.XLOOKUP(C852,customers!$A$1:$A$1001,customers!$I$1:$I$1001,0)=0,"",_xlfn.XLOOKUP(C852,customers!$A$1:$A$1001,customers!$I$1:$I$1001,0))</f>
        <v>Yes</v>
      </c>
    </row>
    <row r="853" spans="1:16" x14ac:dyDescent="0.2">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IF(_xlfn.XLOOKUP(C853,customers!$A$1:$A$1001,customers!$G$1:$G$1001,0)=0,"",_xlfn.XLOOKUP(C853,customers!$A$1:$A$1001,customers!$G$1:$G$1001,0))</f>
        <v>United States</v>
      </c>
      <c r="I853" t="str">
        <f>IF(_xlfn.XLOOKUP(D853,products!$A$1:$A$1001,products!$B$1:$B$1001,0)=0,"",_xlfn.XLOOKUP(D853,products!$A$1:$A$1001,products!$B$1:$B$1001,0))</f>
        <v>Lib</v>
      </c>
      <c r="J853" t="str">
        <f>IF(_xlfn.XLOOKUP(D853,products!$A$1:$A$1001,products!$C$1:$C$1001,0)=0,"",_xlfn.XLOOKUP(D853,products!$A$1:$A$1001,products!$C$1:$C$1001,0))</f>
        <v>D</v>
      </c>
      <c r="K853" s="1">
        <f>IF(_xlfn.XLOOKUP(D853,products!$A$1:$A$1001,products!$D$1:$D$1001,0)=0,"",_xlfn.XLOOKUP(D853,products!$A$1:$A$1001,products!$D$1:$D$1001,0))</f>
        <v>0.5</v>
      </c>
      <c r="L853">
        <f>IF(_xlfn.XLOOKUP(D853,products!$A$1:$A$1001,products!$E$1:$E$1001,0)=0,"",_xlfn.XLOOKUP(D853,products!$A$1:$A$1001,products!$E$1:$E$1001,0))</f>
        <v>7.77</v>
      </c>
      <c r="M853">
        <f t="shared" si="39"/>
        <v>7.77</v>
      </c>
      <c r="N853" t="str">
        <f t="shared" si="40"/>
        <v>Liberica</v>
      </c>
      <c r="O853" t="str">
        <f t="shared" si="41"/>
        <v>Dark</v>
      </c>
      <c r="P853" t="str">
        <f>IF(_xlfn.XLOOKUP(C853,customers!$A$1:$A$1001,customers!$I$1:$I$1001,0)=0,"",_xlfn.XLOOKUP(C853,customers!$A$1:$A$1001,customers!$I$1:$I$1001,0))</f>
        <v>Yes</v>
      </c>
    </row>
    <row r="854" spans="1:16" x14ac:dyDescent="0.2">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IF(_xlfn.XLOOKUP(C854,customers!$A$1:$A$1001,customers!$G$1:$G$1001,0)=0,"",_xlfn.XLOOKUP(C854,customers!$A$1:$A$1001,customers!$G$1:$G$1001,0))</f>
        <v>United States</v>
      </c>
      <c r="I854" t="str">
        <f>IF(_xlfn.XLOOKUP(D854,products!$A$1:$A$1001,products!$B$1:$B$1001,0)=0,"",_xlfn.XLOOKUP(D854,products!$A$1:$A$1001,products!$B$1:$B$1001,0))</f>
        <v>Lib</v>
      </c>
      <c r="J854" t="str">
        <f>IF(_xlfn.XLOOKUP(D854,products!$A$1:$A$1001,products!$C$1:$C$1001,0)=0,"",_xlfn.XLOOKUP(D854,products!$A$1:$A$1001,products!$C$1:$C$1001,0))</f>
        <v>D</v>
      </c>
      <c r="K854" s="1">
        <f>IF(_xlfn.XLOOKUP(D854,products!$A$1:$A$1001,products!$D$1:$D$1001,0)=0,"",_xlfn.XLOOKUP(D854,products!$A$1:$A$1001,products!$D$1:$D$1001,0))</f>
        <v>2.5</v>
      </c>
      <c r="L854">
        <f>IF(_xlfn.XLOOKUP(D854,products!$A$1:$A$1001,products!$E$1:$E$1001,0)=0,"",_xlfn.XLOOKUP(D854,products!$A$1:$A$1001,products!$E$1:$E$1001,0))</f>
        <v>29.784999999999997</v>
      </c>
      <c r="M854">
        <f t="shared" si="39"/>
        <v>119.13999999999999</v>
      </c>
      <c r="N854" t="str">
        <f t="shared" si="40"/>
        <v>Liberica</v>
      </c>
      <c r="O854" t="str">
        <f t="shared" si="41"/>
        <v>Dark</v>
      </c>
      <c r="P854" t="str">
        <f>IF(_xlfn.XLOOKUP(C854,customers!$A$1:$A$1001,customers!$I$1:$I$1001,0)=0,"",_xlfn.XLOOKUP(C854,customers!$A$1:$A$1001,customers!$I$1:$I$1001,0))</f>
        <v>Yes</v>
      </c>
    </row>
    <row r="855" spans="1:16" x14ac:dyDescent="0.2">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IF(_xlfn.XLOOKUP(C855,customers!$A$1:$A$1001,customers!$G$1:$G$1001,0)=0,"",_xlfn.XLOOKUP(C855,customers!$A$1:$A$1001,customers!$G$1:$G$1001,0))</f>
        <v>United States</v>
      </c>
      <c r="I855" t="str">
        <f>IF(_xlfn.XLOOKUP(D855,products!$A$1:$A$1001,products!$B$1:$B$1001,0)=0,"",_xlfn.XLOOKUP(D855,products!$A$1:$A$1001,products!$B$1:$B$1001,0))</f>
        <v>Ara</v>
      </c>
      <c r="J855" t="str">
        <f>IF(_xlfn.XLOOKUP(D855,products!$A$1:$A$1001,products!$C$1:$C$1001,0)=0,"",_xlfn.XLOOKUP(D855,products!$A$1:$A$1001,products!$C$1:$C$1001,0))</f>
        <v>D</v>
      </c>
      <c r="K855" s="1">
        <f>IF(_xlfn.XLOOKUP(D855,products!$A$1:$A$1001,products!$D$1:$D$1001,0)=0,"",_xlfn.XLOOKUP(D855,products!$A$1:$A$1001,products!$D$1:$D$1001,0))</f>
        <v>1</v>
      </c>
      <c r="L855">
        <f>IF(_xlfn.XLOOKUP(D855,products!$A$1:$A$1001,products!$E$1:$E$1001,0)=0,"",_xlfn.XLOOKUP(D855,products!$A$1:$A$1001,products!$E$1:$E$1001,0))</f>
        <v>9.9499999999999993</v>
      </c>
      <c r="M855">
        <f t="shared" si="39"/>
        <v>19.899999999999999</v>
      </c>
      <c r="N855" t="str">
        <f t="shared" si="40"/>
        <v>Arabica</v>
      </c>
      <c r="O855" t="str">
        <f t="shared" si="41"/>
        <v>Dark</v>
      </c>
      <c r="P855" t="str">
        <f>IF(_xlfn.XLOOKUP(C855,customers!$A$1:$A$1001,customers!$I$1:$I$1001,0)=0,"",_xlfn.XLOOKUP(C855,customers!$A$1:$A$1001,customers!$I$1:$I$1001,0))</f>
        <v>No</v>
      </c>
    </row>
    <row r="856" spans="1:16" x14ac:dyDescent="0.2">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IF(_xlfn.XLOOKUP(C856,customers!$A$1:$A$1001,customers!$G$1:$G$1001,0)=0,"",_xlfn.XLOOKUP(C856,customers!$A$1:$A$1001,customers!$G$1:$G$1001,0))</f>
        <v>United States</v>
      </c>
      <c r="I856" t="str">
        <f>IF(_xlfn.XLOOKUP(D856,products!$A$1:$A$1001,products!$B$1:$B$1001,0)=0,"",_xlfn.XLOOKUP(D856,products!$A$1:$A$1001,products!$B$1:$B$1001,0))</f>
        <v>Rob</v>
      </c>
      <c r="J856" t="str">
        <f>IF(_xlfn.XLOOKUP(D856,products!$A$1:$A$1001,products!$C$1:$C$1001,0)=0,"",_xlfn.XLOOKUP(D856,products!$A$1:$A$1001,products!$C$1:$C$1001,0))</f>
        <v>L</v>
      </c>
      <c r="K856" s="1">
        <f>IF(_xlfn.XLOOKUP(D856,products!$A$1:$A$1001,products!$D$1:$D$1001,0)=0,"",_xlfn.XLOOKUP(D856,products!$A$1:$A$1001,products!$D$1:$D$1001,0))</f>
        <v>0.5</v>
      </c>
      <c r="L856">
        <f>IF(_xlfn.XLOOKUP(D856,products!$A$1:$A$1001,products!$E$1:$E$1001,0)=0,"",_xlfn.XLOOKUP(D856,products!$A$1:$A$1001,products!$E$1:$E$1001,0))</f>
        <v>7.169999999999999</v>
      </c>
      <c r="M856">
        <f t="shared" si="39"/>
        <v>35.849999999999994</v>
      </c>
      <c r="N856" t="str">
        <f t="shared" si="40"/>
        <v>Robusta</v>
      </c>
      <c r="O856" t="str">
        <f t="shared" si="41"/>
        <v>Light</v>
      </c>
      <c r="P856" t="str">
        <f>IF(_xlfn.XLOOKUP(C856,customers!$A$1:$A$1001,customers!$I$1:$I$1001,0)=0,"",_xlfn.XLOOKUP(C856,customers!$A$1:$A$1001,customers!$I$1:$I$1001,0))</f>
        <v>Yes</v>
      </c>
    </row>
    <row r="857" spans="1:16" x14ac:dyDescent="0.2">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IF(_xlfn.XLOOKUP(C857,customers!$A$1:$A$1001,customers!$G$1:$G$1001,0)=0,"",_xlfn.XLOOKUP(C857,customers!$A$1:$A$1001,customers!$G$1:$G$1001,0))</f>
        <v>United States</v>
      </c>
      <c r="I857" t="str">
        <f>IF(_xlfn.XLOOKUP(D857,products!$A$1:$A$1001,products!$B$1:$B$1001,0)=0,"",_xlfn.XLOOKUP(D857,products!$A$1:$A$1001,products!$B$1:$B$1001,0))</f>
        <v>Lib</v>
      </c>
      <c r="J857" t="str">
        <f>IF(_xlfn.XLOOKUP(D857,products!$A$1:$A$1001,products!$C$1:$C$1001,0)=0,"",_xlfn.XLOOKUP(D857,products!$A$1:$A$1001,products!$C$1:$C$1001,0))</f>
        <v>D</v>
      </c>
      <c r="K857" s="1">
        <f>IF(_xlfn.XLOOKUP(D857,products!$A$1:$A$1001,products!$D$1:$D$1001,0)=0,"",_xlfn.XLOOKUP(D857,products!$A$1:$A$1001,products!$D$1:$D$1001,0))</f>
        <v>2.5</v>
      </c>
      <c r="L857">
        <f>IF(_xlfn.XLOOKUP(D857,products!$A$1:$A$1001,products!$E$1:$E$1001,0)=0,"",_xlfn.XLOOKUP(D857,products!$A$1:$A$1001,products!$E$1:$E$1001,0))</f>
        <v>29.784999999999997</v>
      </c>
      <c r="M857">
        <f t="shared" si="39"/>
        <v>89.35499999999999</v>
      </c>
      <c r="N857" t="str">
        <f t="shared" si="40"/>
        <v>Liberica</v>
      </c>
      <c r="O857" t="str">
        <f t="shared" si="41"/>
        <v>Dark</v>
      </c>
      <c r="P857" t="str">
        <f>IF(_xlfn.XLOOKUP(C857,customers!$A$1:$A$1001,customers!$I$1:$I$1001,0)=0,"",_xlfn.XLOOKUP(C857,customers!$A$1:$A$1001,customers!$I$1:$I$1001,0))</f>
        <v>No</v>
      </c>
    </row>
    <row r="858" spans="1:16" x14ac:dyDescent="0.2">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IF(_xlfn.XLOOKUP(C858,customers!$A$1:$A$1001,customers!$G$1:$G$1001,0)=0,"",_xlfn.XLOOKUP(C858,customers!$A$1:$A$1001,customers!$G$1:$G$1001,0))</f>
        <v>United States</v>
      </c>
      <c r="I858" t="str">
        <f>IF(_xlfn.XLOOKUP(D858,products!$A$1:$A$1001,products!$B$1:$B$1001,0)=0,"",_xlfn.XLOOKUP(D858,products!$A$1:$A$1001,products!$B$1:$B$1001,0))</f>
        <v>Lib</v>
      </c>
      <c r="J858" t="str">
        <f>IF(_xlfn.XLOOKUP(D858,products!$A$1:$A$1001,products!$C$1:$C$1001,0)=0,"",_xlfn.XLOOKUP(D858,products!$A$1:$A$1001,products!$C$1:$C$1001,0))</f>
        <v>M</v>
      </c>
      <c r="K858" s="1">
        <f>IF(_xlfn.XLOOKUP(D858,products!$A$1:$A$1001,products!$D$1:$D$1001,0)=0,"",_xlfn.XLOOKUP(D858,products!$A$1:$A$1001,products!$D$1:$D$1001,0))</f>
        <v>0.2</v>
      </c>
      <c r="L858">
        <f>IF(_xlfn.XLOOKUP(D858,products!$A$1:$A$1001,products!$E$1:$E$1001,0)=0,"",_xlfn.XLOOKUP(D858,products!$A$1:$A$1001,products!$E$1:$E$1001,0))</f>
        <v>4.3650000000000002</v>
      </c>
      <c r="M858">
        <f t="shared" si="39"/>
        <v>8.73</v>
      </c>
      <c r="N858" t="str">
        <f t="shared" si="40"/>
        <v>Liberica</v>
      </c>
      <c r="O858" t="str">
        <f t="shared" si="41"/>
        <v>Medium</v>
      </c>
      <c r="P858" t="str">
        <f>IF(_xlfn.XLOOKUP(C858,customers!$A$1:$A$1001,customers!$I$1:$I$1001,0)=0,"",_xlfn.XLOOKUP(C858,customers!$A$1:$A$1001,customers!$I$1:$I$1001,0))</f>
        <v>Yes</v>
      </c>
    </row>
    <row r="859" spans="1:16" x14ac:dyDescent="0.2">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IF(_xlfn.XLOOKUP(C859,customers!$A$1:$A$1001,customers!$G$1:$G$1001,0)=0,"",_xlfn.XLOOKUP(C859,customers!$A$1:$A$1001,customers!$G$1:$G$1001,0))</f>
        <v>United States</v>
      </c>
      <c r="I859" t="str">
        <f>IF(_xlfn.XLOOKUP(D859,products!$A$1:$A$1001,products!$B$1:$B$1001,0)=0,"",_xlfn.XLOOKUP(D859,products!$A$1:$A$1001,products!$B$1:$B$1001,0))</f>
        <v>Rob</v>
      </c>
      <c r="J859" t="str">
        <f>IF(_xlfn.XLOOKUP(D859,products!$A$1:$A$1001,products!$C$1:$C$1001,0)=0,"",_xlfn.XLOOKUP(D859,products!$A$1:$A$1001,products!$C$1:$C$1001,0))</f>
        <v>L</v>
      </c>
      <c r="K859" s="1">
        <f>IF(_xlfn.XLOOKUP(D859,products!$A$1:$A$1001,products!$D$1:$D$1001,0)=0,"",_xlfn.XLOOKUP(D859,products!$A$1:$A$1001,products!$D$1:$D$1001,0))</f>
        <v>2.5</v>
      </c>
      <c r="L859">
        <f>IF(_xlfn.XLOOKUP(D859,products!$A$1:$A$1001,products!$E$1:$E$1001,0)=0,"",_xlfn.XLOOKUP(D859,products!$A$1:$A$1001,products!$E$1:$E$1001,0))</f>
        <v>27.484999999999996</v>
      </c>
      <c r="M859">
        <f t="shared" si="39"/>
        <v>137.42499999999998</v>
      </c>
      <c r="N859" t="str">
        <f t="shared" si="40"/>
        <v>Robusta</v>
      </c>
      <c r="O859" t="str">
        <f t="shared" si="41"/>
        <v>Light</v>
      </c>
      <c r="P859" t="str">
        <f>IF(_xlfn.XLOOKUP(C859,customers!$A$1:$A$1001,customers!$I$1:$I$1001,0)=0,"",_xlfn.XLOOKUP(C859,customers!$A$1:$A$1001,customers!$I$1:$I$1001,0))</f>
        <v>No</v>
      </c>
    </row>
    <row r="860" spans="1:16" x14ac:dyDescent="0.2">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IF(_xlfn.XLOOKUP(C860,customers!$A$1:$A$1001,customers!$G$1:$G$1001,0)=0,"",_xlfn.XLOOKUP(C860,customers!$A$1:$A$1001,customers!$G$1:$G$1001,0))</f>
        <v>United States</v>
      </c>
      <c r="I860" t="str">
        <f>IF(_xlfn.XLOOKUP(D860,products!$A$1:$A$1001,products!$B$1:$B$1001,0)=0,"",_xlfn.XLOOKUP(D860,products!$A$1:$A$1001,products!$B$1:$B$1001,0))</f>
        <v>Lib</v>
      </c>
      <c r="J860" t="str">
        <f>IF(_xlfn.XLOOKUP(D860,products!$A$1:$A$1001,products!$C$1:$C$1001,0)=0,"",_xlfn.XLOOKUP(D860,products!$A$1:$A$1001,products!$C$1:$C$1001,0))</f>
        <v>M</v>
      </c>
      <c r="K860" s="1">
        <f>IF(_xlfn.XLOOKUP(D860,products!$A$1:$A$1001,products!$D$1:$D$1001,0)=0,"",_xlfn.XLOOKUP(D860,products!$A$1:$A$1001,products!$D$1:$D$1001,0))</f>
        <v>0.5</v>
      </c>
      <c r="L860">
        <f>IF(_xlfn.XLOOKUP(D860,products!$A$1:$A$1001,products!$E$1:$E$1001,0)=0,"",_xlfn.XLOOKUP(D860,products!$A$1:$A$1001,products!$E$1:$E$1001,0))</f>
        <v>8.73</v>
      </c>
      <c r="M860">
        <f t="shared" si="39"/>
        <v>34.92</v>
      </c>
      <c r="N860" t="str">
        <f t="shared" si="40"/>
        <v>Liberica</v>
      </c>
      <c r="O860" t="str">
        <f t="shared" si="41"/>
        <v>Medium</v>
      </c>
      <c r="P860" t="str">
        <f>IF(_xlfn.XLOOKUP(C860,customers!$A$1:$A$1001,customers!$I$1:$I$1001,0)=0,"",_xlfn.XLOOKUP(C860,customers!$A$1:$A$1001,customers!$I$1:$I$1001,0))</f>
        <v>No</v>
      </c>
    </row>
    <row r="861" spans="1:16" x14ac:dyDescent="0.2">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IF(_xlfn.XLOOKUP(C861,customers!$A$1:$A$1001,customers!$G$1:$G$1001,0)=0,"",_xlfn.XLOOKUP(C861,customers!$A$1:$A$1001,customers!$G$1:$G$1001,0))</f>
        <v>United States</v>
      </c>
      <c r="I861" t="str">
        <f>IF(_xlfn.XLOOKUP(D861,products!$A$1:$A$1001,products!$B$1:$B$1001,0)=0,"",_xlfn.XLOOKUP(D861,products!$A$1:$A$1001,products!$B$1:$B$1001,0))</f>
        <v>Ara</v>
      </c>
      <c r="J861" t="str">
        <f>IF(_xlfn.XLOOKUP(D861,products!$A$1:$A$1001,products!$C$1:$C$1001,0)=0,"",_xlfn.XLOOKUP(D861,products!$A$1:$A$1001,products!$C$1:$C$1001,0))</f>
        <v>L</v>
      </c>
      <c r="K861" s="1">
        <f>IF(_xlfn.XLOOKUP(D861,products!$A$1:$A$1001,products!$D$1:$D$1001,0)=0,"",_xlfn.XLOOKUP(D861,products!$A$1:$A$1001,products!$D$1:$D$1001,0))</f>
        <v>2.5</v>
      </c>
      <c r="L861">
        <f>IF(_xlfn.XLOOKUP(D861,products!$A$1:$A$1001,products!$E$1:$E$1001,0)=0,"",_xlfn.XLOOKUP(D861,products!$A$1:$A$1001,products!$E$1:$E$1001,0))</f>
        <v>29.784999999999997</v>
      </c>
      <c r="M861">
        <f t="shared" si="39"/>
        <v>178.70999999999998</v>
      </c>
      <c r="N861" t="str">
        <f t="shared" si="40"/>
        <v>Arabica</v>
      </c>
      <c r="O861" t="str">
        <f t="shared" si="41"/>
        <v>Light</v>
      </c>
      <c r="P861" t="str">
        <f>IF(_xlfn.XLOOKUP(C861,customers!$A$1:$A$1001,customers!$I$1:$I$1001,0)=0,"",_xlfn.XLOOKUP(C861,customers!$A$1:$A$1001,customers!$I$1:$I$1001,0))</f>
        <v>No</v>
      </c>
    </row>
    <row r="862" spans="1:16" x14ac:dyDescent="0.2">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IF(_xlfn.XLOOKUP(C862,customers!$A$1:$A$1001,customers!$G$1:$G$1001,0)=0,"",_xlfn.XLOOKUP(C862,customers!$A$1:$A$1001,customers!$G$1:$G$1001,0))</f>
        <v>United States</v>
      </c>
      <c r="I862" t="str">
        <f>IF(_xlfn.XLOOKUP(D862,products!$A$1:$A$1001,products!$B$1:$B$1001,0)=0,"",_xlfn.XLOOKUP(D862,products!$A$1:$A$1001,products!$B$1:$B$1001,0))</f>
        <v>Ara</v>
      </c>
      <c r="J862" t="str">
        <f>IF(_xlfn.XLOOKUP(D862,products!$A$1:$A$1001,products!$C$1:$C$1001,0)=0,"",_xlfn.XLOOKUP(D862,products!$A$1:$A$1001,products!$C$1:$C$1001,0))</f>
        <v>M</v>
      </c>
      <c r="K862" s="1">
        <f>IF(_xlfn.XLOOKUP(D862,products!$A$1:$A$1001,products!$D$1:$D$1001,0)=0,"",_xlfn.XLOOKUP(D862,products!$A$1:$A$1001,products!$D$1:$D$1001,0))</f>
        <v>2.5</v>
      </c>
      <c r="L862">
        <f>IF(_xlfn.XLOOKUP(D862,products!$A$1:$A$1001,products!$E$1:$E$1001,0)=0,"",_xlfn.XLOOKUP(D862,products!$A$1:$A$1001,products!$E$1:$E$1001,0))</f>
        <v>25.874999999999996</v>
      </c>
      <c r="M862">
        <f t="shared" si="39"/>
        <v>25.874999999999996</v>
      </c>
      <c r="N862" t="str">
        <f t="shared" si="40"/>
        <v>Arabica</v>
      </c>
      <c r="O862" t="str">
        <f t="shared" si="41"/>
        <v>Medium</v>
      </c>
      <c r="P862" t="str">
        <f>IF(_xlfn.XLOOKUP(C862,customers!$A$1:$A$1001,customers!$I$1:$I$1001,0)=0,"",_xlfn.XLOOKUP(C862,customers!$A$1:$A$1001,customers!$I$1:$I$1001,0))</f>
        <v>No</v>
      </c>
    </row>
    <row r="863" spans="1:16" x14ac:dyDescent="0.2">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IF(_xlfn.XLOOKUP(C863,customers!$A$1:$A$1001,customers!$G$1:$G$1001,0)=0,"",_xlfn.XLOOKUP(C863,customers!$A$1:$A$1001,customers!$G$1:$G$1001,0))</f>
        <v>United States</v>
      </c>
      <c r="I863" t="str">
        <f>IF(_xlfn.XLOOKUP(D863,products!$A$1:$A$1001,products!$B$1:$B$1001,0)=0,"",_xlfn.XLOOKUP(D863,products!$A$1:$A$1001,products!$B$1:$B$1001,0))</f>
        <v>Lib</v>
      </c>
      <c r="J863" t="str">
        <f>IF(_xlfn.XLOOKUP(D863,products!$A$1:$A$1001,products!$C$1:$C$1001,0)=0,"",_xlfn.XLOOKUP(D863,products!$A$1:$A$1001,products!$C$1:$C$1001,0))</f>
        <v>D</v>
      </c>
      <c r="K863" s="1">
        <f>IF(_xlfn.XLOOKUP(D863,products!$A$1:$A$1001,products!$D$1:$D$1001,0)=0,"",_xlfn.XLOOKUP(D863,products!$A$1:$A$1001,products!$D$1:$D$1001,0))</f>
        <v>1</v>
      </c>
      <c r="L863">
        <f>IF(_xlfn.XLOOKUP(D863,products!$A$1:$A$1001,products!$E$1:$E$1001,0)=0,"",_xlfn.XLOOKUP(D863,products!$A$1:$A$1001,products!$E$1:$E$1001,0))</f>
        <v>12.95</v>
      </c>
      <c r="M863">
        <f t="shared" si="39"/>
        <v>77.699999999999989</v>
      </c>
      <c r="N863" t="str">
        <f t="shared" si="40"/>
        <v>Liberica</v>
      </c>
      <c r="O863" t="str">
        <f t="shared" si="41"/>
        <v>Dark</v>
      </c>
      <c r="P863" t="str">
        <f>IF(_xlfn.XLOOKUP(C863,customers!$A$1:$A$1001,customers!$I$1:$I$1001,0)=0,"",_xlfn.XLOOKUP(C863,customers!$A$1:$A$1001,customers!$I$1:$I$1001,0))</f>
        <v>Yes</v>
      </c>
    </row>
    <row r="864" spans="1:16" x14ac:dyDescent="0.2">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IF(_xlfn.XLOOKUP(C864,customers!$A$1:$A$1001,customers!$G$1:$G$1001,0)=0,"",_xlfn.XLOOKUP(C864,customers!$A$1:$A$1001,customers!$G$1:$G$1001,0))</f>
        <v>United States</v>
      </c>
      <c r="I864" t="str">
        <f>IF(_xlfn.XLOOKUP(D864,products!$A$1:$A$1001,products!$B$1:$B$1001,0)=0,"",_xlfn.XLOOKUP(D864,products!$A$1:$A$1001,products!$B$1:$B$1001,0))</f>
        <v>Rob</v>
      </c>
      <c r="J864" t="str">
        <f>IF(_xlfn.XLOOKUP(D864,products!$A$1:$A$1001,products!$C$1:$C$1001,0)=0,"",_xlfn.XLOOKUP(D864,products!$A$1:$A$1001,products!$C$1:$C$1001,0))</f>
        <v>M</v>
      </c>
      <c r="K864" s="1">
        <f>IF(_xlfn.XLOOKUP(D864,products!$A$1:$A$1001,products!$D$1:$D$1001,0)=0,"",_xlfn.XLOOKUP(D864,products!$A$1:$A$1001,products!$D$1:$D$1001,0))</f>
        <v>1</v>
      </c>
      <c r="L864">
        <f>IF(_xlfn.XLOOKUP(D864,products!$A$1:$A$1001,products!$E$1:$E$1001,0)=0,"",_xlfn.XLOOKUP(D864,products!$A$1:$A$1001,products!$E$1:$E$1001,0))</f>
        <v>9.9499999999999993</v>
      </c>
      <c r="M864">
        <f t="shared" si="39"/>
        <v>9.9499999999999993</v>
      </c>
      <c r="N864" t="str">
        <f t="shared" si="40"/>
        <v>Robusta</v>
      </c>
      <c r="O864" t="str">
        <f t="shared" si="41"/>
        <v>Medium</v>
      </c>
      <c r="P864" t="str">
        <f>IF(_xlfn.XLOOKUP(C864,customers!$A$1:$A$1001,customers!$I$1:$I$1001,0)=0,"",_xlfn.XLOOKUP(C864,customers!$A$1:$A$1001,customers!$I$1:$I$1001,0))</f>
        <v>Yes</v>
      </c>
    </row>
    <row r="865" spans="1:16" x14ac:dyDescent="0.2">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IF(_xlfn.XLOOKUP(C865,customers!$A$1:$A$1001,customers!$G$1:$G$1001,0)=0,"",_xlfn.XLOOKUP(C865,customers!$A$1:$A$1001,customers!$G$1:$G$1001,0))</f>
        <v>United States</v>
      </c>
      <c r="I865" t="str">
        <f>IF(_xlfn.XLOOKUP(D865,products!$A$1:$A$1001,products!$B$1:$B$1001,0)=0,"",_xlfn.XLOOKUP(D865,products!$A$1:$A$1001,products!$B$1:$B$1001,0))</f>
        <v>Lib</v>
      </c>
      <c r="J865" t="str">
        <f>IF(_xlfn.XLOOKUP(D865,products!$A$1:$A$1001,products!$C$1:$C$1001,0)=0,"",_xlfn.XLOOKUP(D865,products!$A$1:$A$1001,products!$C$1:$C$1001,0))</f>
        <v>M</v>
      </c>
      <c r="K865" s="1">
        <f>IF(_xlfn.XLOOKUP(D865,products!$A$1:$A$1001,products!$D$1:$D$1001,0)=0,"",_xlfn.XLOOKUP(D865,products!$A$1:$A$1001,products!$D$1:$D$1001,0))</f>
        <v>1</v>
      </c>
      <c r="L865">
        <f>IF(_xlfn.XLOOKUP(D865,products!$A$1:$A$1001,products!$E$1:$E$1001,0)=0,"",_xlfn.XLOOKUP(D865,products!$A$1:$A$1001,products!$E$1:$E$1001,0))</f>
        <v>14.55</v>
      </c>
      <c r="M865">
        <f t="shared" si="39"/>
        <v>29.1</v>
      </c>
      <c r="N865" t="str">
        <f t="shared" si="40"/>
        <v>Liberica</v>
      </c>
      <c r="O865" t="str">
        <f t="shared" si="41"/>
        <v>Medium</v>
      </c>
      <c r="P865" t="str">
        <f>IF(_xlfn.XLOOKUP(C865,customers!$A$1:$A$1001,customers!$I$1:$I$1001,0)=0,"",_xlfn.XLOOKUP(C865,customers!$A$1:$A$1001,customers!$I$1:$I$1001,0))</f>
        <v>Yes</v>
      </c>
    </row>
    <row r="866" spans="1:16" x14ac:dyDescent="0.2">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IF(_xlfn.XLOOKUP(C866,customers!$A$1:$A$1001,customers!$G$1:$G$1001,0)=0,"",_xlfn.XLOOKUP(C866,customers!$A$1:$A$1001,customers!$G$1:$G$1001,0))</f>
        <v>Ireland</v>
      </c>
      <c r="I866" t="str">
        <f>IF(_xlfn.XLOOKUP(D866,products!$A$1:$A$1001,products!$B$1:$B$1001,0)=0,"",_xlfn.XLOOKUP(D866,products!$A$1:$A$1001,products!$B$1:$B$1001,0))</f>
        <v>Rob</v>
      </c>
      <c r="J866" t="str">
        <f>IF(_xlfn.XLOOKUP(D866,products!$A$1:$A$1001,products!$C$1:$C$1001,0)=0,"",_xlfn.XLOOKUP(D866,products!$A$1:$A$1001,products!$C$1:$C$1001,0))</f>
        <v>L</v>
      </c>
      <c r="K866" s="1">
        <f>IF(_xlfn.XLOOKUP(D866,products!$A$1:$A$1001,products!$D$1:$D$1001,0)=0,"",_xlfn.XLOOKUP(D866,products!$A$1:$A$1001,products!$D$1:$D$1001,0))</f>
        <v>0.2</v>
      </c>
      <c r="L866">
        <f>IF(_xlfn.XLOOKUP(D866,products!$A$1:$A$1001,products!$E$1:$E$1001,0)=0,"",_xlfn.XLOOKUP(D866,products!$A$1:$A$1001,products!$E$1:$E$1001,0))</f>
        <v>3.5849999999999995</v>
      </c>
      <c r="M866">
        <f t="shared" si="39"/>
        <v>21.509999999999998</v>
      </c>
      <c r="N866" t="str">
        <f t="shared" si="40"/>
        <v>Robusta</v>
      </c>
      <c r="O866" t="str">
        <f t="shared" si="41"/>
        <v>Light</v>
      </c>
      <c r="P866" t="str">
        <f>IF(_xlfn.XLOOKUP(C866,customers!$A$1:$A$1001,customers!$I$1:$I$1001,0)=0,"",_xlfn.XLOOKUP(C866,customers!$A$1:$A$1001,customers!$I$1:$I$1001,0))</f>
        <v>No</v>
      </c>
    </row>
    <row r="867" spans="1:16" x14ac:dyDescent="0.2">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IF(_xlfn.XLOOKUP(C867,customers!$A$1:$A$1001,customers!$G$1:$G$1001,0)=0,"",_xlfn.XLOOKUP(C867,customers!$A$1:$A$1001,customers!$G$1:$G$1001,0))</f>
        <v>United States</v>
      </c>
      <c r="I867" t="str">
        <f>IF(_xlfn.XLOOKUP(D867,products!$A$1:$A$1001,products!$B$1:$B$1001,0)=0,"",_xlfn.XLOOKUP(D867,products!$A$1:$A$1001,products!$B$1:$B$1001,0))</f>
        <v>Ara</v>
      </c>
      <c r="J867" t="str">
        <f>IF(_xlfn.XLOOKUP(D867,products!$A$1:$A$1001,products!$C$1:$C$1001,0)=0,"",_xlfn.XLOOKUP(D867,products!$A$1:$A$1001,products!$C$1:$C$1001,0))</f>
        <v>M</v>
      </c>
      <c r="K867" s="1">
        <f>IF(_xlfn.XLOOKUP(D867,products!$A$1:$A$1001,products!$D$1:$D$1001,0)=0,"",_xlfn.XLOOKUP(D867,products!$A$1:$A$1001,products!$D$1:$D$1001,0))</f>
        <v>0.5</v>
      </c>
      <c r="L867">
        <f>IF(_xlfn.XLOOKUP(D867,products!$A$1:$A$1001,products!$E$1:$E$1001,0)=0,"",_xlfn.XLOOKUP(D867,products!$A$1:$A$1001,products!$E$1:$E$1001,0))</f>
        <v>6.75</v>
      </c>
      <c r="M867">
        <f t="shared" si="39"/>
        <v>6.75</v>
      </c>
      <c r="N867" t="str">
        <f t="shared" si="40"/>
        <v>Arabica</v>
      </c>
      <c r="O867" t="str">
        <f t="shared" si="41"/>
        <v>Medium</v>
      </c>
      <c r="P867" t="str">
        <f>IF(_xlfn.XLOOKUP(C867,customers!$A$1:$A$1001,customers!$I$1:$I$1001,0)=0,"",_xlfn.XLOOKUP(C867,customers!$A$1:$A$1001,customers!$I$1:$I$1001,0))</f>
        <v>Yes</v>
      </c>
    </row>
    <row r="868" spans="1:16" x14ac:dyDescent="0.2">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IF(_xlfn.XLOOKUP(C868,customers!$A$1:$A$1001,customers!$G$1:$G$1001,0)=0,"",_xlfn.XLOOKUP(C868,customers!$A$1:$A$1001,customers!$G$1:$G$1001,0))</f>
        <v>Ireland</v>
      </c>
      <c r="I868" t="str">
        <f>IF(_xlfn.XLOOKUP(D868,products!$A$1:$A$1001,products!$B$1:$B$1001,0)=0,"",_xlfn.XLOOKUP(D868,products!$A$1:$A$1001,products!$B$1:$B$1001,0))</f>
        <v>Ara</v>
      </c>
      <c r="J868" t="str">
        <f>IF(_xlfn.XLOOKUP(D868,products!$A$1:$A$1001,products!$C$1:$C$1001,0)=0,"",_xlfn.XLOOKUP(D868,products!$A$1:$A$1001,products!$C$1:$C$1001,0))</f>
        <v>D</v>
      </c>
      <c r="K868" s="1">
        <f>IF(_xlfn.XLOOKUP(D868,products!$A$1:$A$1001,products!$D$1:$D$1001,0)=0,"",_xlfn.XLOOKUP(D868,products!$A$1:$A$1001,products!$D$1:$D$1001,0))</f>
        <v>0.5</v>
      </c>
      <c r="L868">
        <f>IF(_xlfn.XLOOKUP(D868,products!$A$1:$A$1001,products!$E$1:$E$1001,0)=0,"",_xlfn.XLOOKUP(D868,products!$A$1:$A$1001,products!$E$1:$E$1001,0))</f>
        <v>5.97</v>
      </c>
      <c r="M868">
        <f t="shared" si="39"/>
        <v>17.91</v>
      </c>
      <c r="N868" t="str">
        <f t="shared" si="40"/>
        <v>Arabica</v>
      </c>
      <c r="O868" t="str">
        <f t="shared" si="41"/>
        <v>Dark</v>
      </c>
      <c r="P868" t="str">
        <f>IF(_xlfn.XLOOKUP(C868,customers!$A$1:$A$1001,customers!$I$1:$I$1001,0)=0,"",_xlfn.XLOOKUP(C868,customers!$A$1:$A$1001,customers!$I$1:$I$1001,0))</f>
        <v>No</v>
      </c>
    </row>
    <row r="869" spans="1:16" x14ac:dyDescent="0.2">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IF(_xlfn.XLOOKUP(C869,customers!$A$1:$A$1001,customers!$G$1:$G$1001,0)=0,"",_xlfn.XLOOKUP(C869,customers!$A$1:$A$1001,customers!$G$1:$G$1001,0))</f>
        <v>Ireland</v>
      </c>
      <c r="I869" t="str">
        <f>IF(_xlfn.XLOOKUP(D869,products!$A$1:$A$1001,products!$B$1:$B$1001,0)=0,"",_xlfn.XLOOKUP(D869,products!$A$1:$A$1001,products!$B$1:$B$1001,0))</f>
        <v>Ara</v>
      </c>
      <c r="J869" t="str">
        <f>IF(_xlfn.XLOOKUP(D869,products!$A$1:$A$1001,products!$C$1:$C$1001,0)=0,"",_xlfn.XLOOKUP(D869,products!$A$1:$A$1001,products!$C$1:$C$1001,0))</f>
        <v>L</v>
      </c>
      <c r="K869" s="1">
        <f>IF(_xlfn.XLOOKUP(D869,products!$A$1:$A$1001,products!$D$1:$D$1001,0)=0,"",_xlfn.XLOOKUP(D869,products!$A$1:$A$1001,products!$D$1:$D$1001,0))</f>
        <v>2.5</v>
      </c>
      <c r="L869">
        <f>IF(_xlfn.XLOOKUP(D869,products!$A$1:$A$1001,products!$E$1:$E$1001,0)=0,"",_xlfn.XLOOKUP(D869,products!$A$1:$A$1001,products!$E$1:$E$1001,0))</f>
        <v>29.784999999999997</v>
      </c>
      <c r="M869">
        <f t="shared" si="39"/>
        <v>29.784999999999997</v>
      </c>
      <c r="N869" t="str">
        <f t="shared" si="40"/>
        <v>Arabica</v>
      </c>
      <c r="O869" t="str">
        <f t="shared" si="41"/>
        <v>Light</v>
      </c>
      <c r="P869" t="str">
        <f>IF(_xlfn.XLOOKUP(C869,customers!$A$1:$A$1001,customers!$I$1:$I$1001,0)=0,"",_xlfn.XLOOKUP(C869,customers!$A$1:$A$1001,customers!$I$1:$I$1001,0))</f>
        <v>Yes</v>
      </c>
    </row>
    <row r="870" spans="1:16" x14ac:dyDescent="0.2">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IF(_xlfn.XLOOKUP(C870,customers!$A$1:$A$1001,customers!$G$1:$G$1001,0)=0,"",_xlfn.XLOOKUP(C870,customers!$A$1:$A$1001,customers!$G$1:$G$1001,0))</f>
        <v>United States</v>
      </c>
      <c r="I870" t="str">
        <f>IF(_xlfn.XLOOKUP(D870,products!$A$1:$A$1001,products!$B$1:$B$1001,0)=0,"",_xlfn.XLOOKUP(D870,products!$A$1:$A$1001,products!$B$1:$B$1001,0))</f>
        <v>Exc</v>
      </c>
      <c r="J870" t="str">
        <f>IF(_xlfn.XLOOKUP(D870,products!$A$1:$A$1001,products!$C$1:$C$1001,0)=0,"",_xlfn.XLOOKUP(D870,products!$A$1:$A$1001,products!$C$1:$C$1001,0))</f>
        <v>M</v>
      </c>
      <c r="K870" s="1">
        <f>IF(_xlfn.XLOOKUP(D870,products!$A$1:$A$1001,products!$D$1:$D$1001,0)=0,"",_xlfn.XLOOKUP(D870,products!$A$1:$A$1001,products!$D$1:$D$1001,0))</f>
        <v>0.5</v>
      </c>
      <c r="L870">
        <f>IF(_xlfn.XLOOKUP(D870,products!$A$1:$A$1001,products!$E$1:$E$1001,0)=0,"",_xlfn.XLOOKUP(D870,products!$A$1:$A$1001,products!$E$1:$E$1001,0))</f>
        <v>8.25</v>
      </c>
      <c r="M870">
        <f t="shared" si="39"/>
        <v>41.25</v>
      </c>
      <c r="N870" t="str">
        <f t="shared" si="40"/>
        <v>Excelsa</v>
      </c>
      <c r="O870" t="str">
        <f t="shared" si="41"/>
        <v>Medium</v>
      </c>
      <c r="P870" t="str">
        <f>IF(_xlfn.XLOOKUP(C870,customers!$A$1:$A$1001,customers!$I$1:$I$1001,0)=0,"",_xlfn.XLOOKUP(C870,customers!$A$1:$A$1001,customers!$I$1:$I$1001,0))</f>
        <v>Yes</v>
      </c>
    </row>
    <row r="871" spans="1:16" x14ac:dyDescent="0.2">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IF(_xlfn.XLOOKUP(C871,customers!$A$1:$A$1001,customers!$G$1:$G$1001,0)=0,"",_xlfn.XLOOKUP(C871,customers!$A$1:$A$1001,customers!$G$1:$G$1001,0))</f>
        <v>United States</v>
      </c>
      <c r="I871" t="str">
        <f>IF(_xlfn.XLOOKUP(D871,products!$A$1:$A$1001,products!$B$1:$B$1001,0)=0,"",_xlfn.XLOOKUP(D871,products!$A$1:$A$1001,products!$B$1:$B$1001,0))</f>
        <v>Rob</v>
      </c>
      <c r="J871" t="str">
        <f>IF(_xlfn.XLOOKUP(D871,products!$A$1:$A$1001,products!$C$1:$C$1001,0)=0,"",_xlfn.XLOOKUP(D871,products!$A$1:$A$1001,products!$C$1:$C$1001,0))</f>
        <v>M</v>
      </c>
      <c r="K871" s="1">
        <f>IF(_xlfn.XLOOKUP(D871,products!$A$1:$A$1001,products!$D$1:$D$1001,0)=0,"",_xlfn.XLOOKUP(D871,products!$A$1:$A$1001,products!$D$1:$D$1001,0))</f>
        <v>0.5</v>
      </c>
      <c r="L871">
        <f>IF(_xlfn.XLOOKUP(D871,products!$A$1:$A$1001,products!$E$1:$E$1001,0)=0,"",_xlfn.XLOOKUP(D871,products!$A$1:$A$1001,products!$E$1:$E$1001,0))</f>
        <v>5.97</v>
      </c>
      <c r="M871">
        <f t="shared" si="39"/>
        <v>17.91</v>
      </c>
      <c r="N871" t="str">
        <f t="shared" si="40"/>
        <v>Robusta</v>
      </c>
      <c r="O871" t="str">
        <f t="shared" si="41"/>
        <v>Medium</v>
      </c>
      <c r="P871" t="str">
        <f>IF(_xlfn.XLOOKUP(C871,customers!$A$1:$A$1001,customers!$I$1:$I$1001,0)=0,"",_xlfn.XLOOKUP(C871,customers!$A$1:$A$1001,customers!$I$1:$I$1001,0))</f>
        <v>Yes</v>
      </c>
    </row>
    <row r="872" spans="1:16" x14ac:dyDescent="0.2">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IF(_xlfn.XLOOKUP(C872,customers!$A$1:$A$1001,customers!$G$1:$G$1001,0)=0,"",_xlfn.XLOOKUP(C872,customers!$A$1:$A$1001,customers!$G$1:$G$1001,0))</f>
        <v>Ireland</v>
      </c>
      <c r="I872" t="str">
        <f>IF(_xlfn.XLOOKUP(D872,products!$A$1:$A$1001,products!$B$1:$B$1001,0)=0,"",_xlfn.XLOOKUP(D872,products!$A$1:$A$1001,products!$B$1:$B$1001,0))</f>
        <v>Exc</v>
      </c>
      <c r="J872" t="str">
        <f>IF(_xlfn.XLOOKUP(D872,products!$A$1:$A$1001,products!$C$1:$C$1001,0)=0,"",_xlfn.XLOOKUP(D872,products!$A$1:$A$1001,products!$C$1:$C$1001,0))</f>
        <v>D</v>
      </c>
      <c r="K872" s="1">
        <f>IF(_xlfn.XLOOKUP(D872,products!$A$1:$A$1001,products!$D$1:$D$1001,0)=0,"",_xlfn.XLOOKUP(D872,products!$A$1:$A$1001,products!$D$1:$D$1001,0))</f>
        <v>0.5</v>
      </c>
      <c r="L872">
        <f>IF(_xlfn.XLOOKUP(D872,products!$A$1:$A$1001,products!$E$1:$E$1001,0)=0,"",_xlfn.XLOOKUP(D872,products!$A$1:$A$1001,products!$E$1:$E$1001,0))</f>
        <v>7.29</v>
      </c>
      <c r="M872">
        <f t="shared" si="39"/>
        <v>7.29</v>
      </c>
      <c r="N872" t="str">
        <f t="shared" si="40"/>
        <v>Excelsa</v>
      </c>
      <c r="O872" t="str">
        <f t="shared" si="41"/>
        <v>Dark</v>
      </c>
      <c r="P872" t="str">
        <f>IF(_xlfn.XLOOKUP(C872,customers!$A$1:$A$1001,customers!$I$1:$I$1001,0)=0,"",_xlfn.XLOOKUP(C872,customers!$A$1:$A$1001,customers!$I$1:$I$1001,0))</f>
        <v>Yes</v>
      </c>
    </row>
    <row r="873" spans="1:16" x14ac:dyDescent="0.2">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IF(_xlfn.XLOOKUP(C873,customers!$A$1:$A$1001,customers!$G$1:$G$1001,0)=0,"",_xlfn.XLOOKUP(C873,customers!$A$1:$A$1001,customers!$G$1:$G$1001,0))</f>
        <v>United Kingdom</v>
      </c>
      <c r="I873" t="str">
        <f>IF(_xlfn.XLOOKUP(D873,products!$A$1:$A$1001,products!$B$1:$B$1001,0)=0,"",_xlfn.XLOOKUP(D873,products!$A$1:$A$1001,products!$B$1:$B$1001,0))</f>
        <v>Exc</v>
      </c>
      <c r="J873" t="str">
        <f>IF(_xlfn.XLOOKUP(D873,products!$A$1:$A$1001,products!$C$1:$C$1001,0)=0,"",_xlfn.XLOOKUP(D873,products!$A$1:$A$1001,products!$C$1:$C$1001,0))</f>
        <v>L</v>
      </c>
      <c r="K873" s="1">
        <f>IF(_xlfn.XLOOKUP(D873,products!$A$1:$A$1001,products!$D$1:$D$1001,0)=0,"",_xlfn.XLOOKUP(D873,products!$A$1:$A$1001,products!$D$1:$D$1001,0))</f>
        <v>1</v>
      </c>
      <c r="L873">
        <f>IF(_xlfn.XLOOKUP(D873,products!$A$1:$A$1001,products!$E$1:$E$1001,0)=0,"",_xlfn.XLOOKUP(D873,products!$A$1:$A$1001,products!$E$1:$E$1001,0))</f>
        <v>14.85</v>
      </c>
      <c r="M873">
        <f t="shared" si="39"/>
        <v>29.7</v>
      </c>
      <c r="N873" t="str">
        <f t="shared" si="40"/>
        <v>Excelsa</v>
      </c>
      <c r="O873" t="str">
        <f t="shared" si="41"/>
        <v>Light</v>
      </c>
      <c r="P873" t="str">
        <f>IF(_xlfn.XLOOKUP(C873,customers!$A$1:$A$1001,customers!$I$1:$I$1001,0)=0,"",_xlfn.XLOOKUP(C873,customers!$A$1:$A$1001,customers!$I$1:$I$1001,0))</f>
        <v>Yes</v>
      </c>
    </row>
    <row r="874" spans="1:16" x14ac:dyDescent="0.2">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IF(_xlfn.XLOOKUP(C874,customers!$A$1:$A$1001,customers!$G$1:$G$1001,0)=0,"",_xlfn.XLOOKUP(C874,customers!$A$1:$A$1001,customers!$G$1:$G$1001,0))</f>
        <v>United States</v>
      </c>
      <c r="I874" t="str">
        <f>IF(_xlfn.XLOOKUP(D874,products!$A$1:$A$1001,products!$B$1:$B$1001,0)=0,"",_xlfn.XLOOKUP(D874,products!$A$1:$A$1001,products!$B$1:$B$1001,0))</f>
        <v>Ara</v>
      </c>
      <c r="J874" t="str">
        <f>IF(_xlfn.XLOOKUP(D874,products!$A$1:$A$1001,products!$C$1:$C$1001,0)=0,"",_xlfn.XLOOKUP(D874,products!$A$1:$A$1001,products!$C$1:$C$1001,0))</f>
        <v>M</v>
      </c>
      <c r="K874" s="1">
        <f>IF(_xlfn.XLOOKUP(D874,products!$A$1:$A$1001,products!$D$1:$D$1001,0)=0,"",_xlfn.XLOOKUP(D874,products!$A$1:$A$1001,products!$D$1:$D$1001,0))</f>
        <v>1</v>
      </c>
      <c r="L874">
        <f>IF(_xlfn.XLOOKUP(D874,products!$A$1:$A$1001,products!$E$1:$E$1001,0)=0,"",_xlfn.XLOOKUP(D874,products!$A$1:$A$1001,products!$E$1:$E$1001,0))</f>
        <v>11.25</v>
      </c>
      <c r="M874">
        <f t="shared" si="39"/>
        <v>22.5</v>
      </c>
      <c r="N874" t="str">
        <f t="shared" si="40"/>
        <v>Arabica</v>
      </c>
      <c r="O874" t="str">
        <f t="shared" si="41"/>
        <v>Medium</v>
      </c>
      <c r="P874" t="str">
        <f>IF(_xlfn.XLOOKUP(C874,customers!$A$1:$A$1001,customers!$I$1:$I$1001,0)=0,"",_xlfn.XLOOKUP(C874,customers!$A$1:$A$1001,customers!$I$1:$I$1001,0))</f>
        <v>No</v>
      </c>
    </row>
    <row r="875" spans="1:16" x14ac:dyDescent="0.2">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IF(_xlfn.XLOOKUP(C875,customers!$A$1:$A$1001,customers!$G$1:$G$1001,0)=0,"",_xlfn.XLOOKUP(C875,customers!$A$1:$A$1001,customers!$G$1:$G$1001,0))</f>
        <v>United States</v>
      </c>
      <c r="I875" t="str">
        <f>IF(_xlfn.XLOOKUP(D875,products!$A$1:$A$1001,products!$B$1:$B$1001,0)=0,"",_xlfn.XLOOKUP(D875,products!$A$1:$A$1001,products!$B$1:$B$1001,0))</f>
        <v>Rob</v>
      </c>
      <c r="J875" t="str">
        <f>IF(_xlfn.XLOOKUP(D875,products!$A$1:$A$1001,products!$C$1:$C$1001,0)=0,"",_xlfn.XLOOKUP(D875,products!$A$1:$A$1001,products!$C$1:$C$1001,0))</f>
        <v>M</v>
      </c>
      <c r="K875" s="1">
        <f>IF(_xlfn.XLOOKUP(D875,products!$A$1:$A$1001,products!$D$1:$D$1001,0)=0,"",_xlfn.XLOOKUP(D875,products!$A$1:$A$1001,products!$D$1:$D$1001,0))</f>
        <v>0.2</v>
      </c>
      <c r="L875">
        <f>IF(_xlfn.XLOOKUP(D875,products!$A$1:$A$1001,products!$E$1:$E$1001,0)=0,"",_xlfn.XLOOKUP(D875,products!$A$1:$A$1001,products!$E$1:$E$1001,0))</f>
        <v>2.9849999999999999</v>
      </c>
      <c r="M875">
        <f t="shared" si="39"/>
        <v>11.94</v>
      </c>
      <c r="N875" t="str">
        <f t="shared" si="40"/>
        <v>Robusta</v>
      </c>
      <c r="O875" t="str">
        <f t="shared" si="41"/>
        <v>Medium</v>
      </c>
      <c r="P875" t="str">
        <f>IF(_xlfn.XLOOKUP(C875,customers!$A$1:$A$1001,customers!$I$1:$I$1001,0)=0,"",_xlfn.XLOOKUP(C875,customers!$A$1:$A$1001,customers!$I$1:$I$1001,0))</f>
        <v>Yes</v>
      </c>
    </row>
    <row r="876" spans="1:16" x14ac:dyDescent="0.2">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IF(_xlfn.XLOOKUP(C876,customers!$A$1:$A$1001,customers!$G$1:$G$1001,0)=0,"",_xlfn.XLOOKUP(C876,customers!$A$1:$A$1001,customers!$G$1:$G$1001,0))</f>
        <v>United States</v>
      </c>
      <c r="I876" t="str">
        <f>IF(_xlfn.XLOOKUP(D876,products!$A$1:$A$1001,products!$B$1:$B$1001,0)=0,"",_xlfn.XLOOKUP(D876,products!$A$1:$A$1001,products!$B$1:$B$1001,0))</f>
        <v>Ara</v>
      </c>
      <c r="J876" t="str">
        <f>IF(_xlfn.XLOOKUP(D876,products!$A$1:$A$1001,products!$C$1:$C$1001,0)=0,"",_xlfn.XLOOKUP(D876,products!$A$1:$A$1001,products!$C$1:$C$1001,0))</f>
        <v>L</v>
      </c>
      <c r="K876" s="1">
        <f>IF(_xlfn.XLOOKUP(D876,products!$A$1:$A$1001,products!$D$1:$D$1001,0)=0,"",_xlfn.XLOOKUP(D876,products!$A$1:$A$1001,products!$D$1:$D$1001,0))</f>
        <v>1</v>
      </c>
      <c r="L876">
        <f>IF(_xlfn.XLOOKUP(D876,products!$A$1:$A$1001,products!$E$1:$E$1001,0)=0,"",_xlfn.XLOOKUP(D876,products!$A$1:$A$1001,products!$E$1:$E$1001,0))</f>
        <v>12.95</v>
      </c>
      <c r="M876">
        <f t="shared" si="39"/>
        <v>25.9</v>
      </c>
      <c r="N876" t="str">
        <f t="shared" si="40"/>
        <v>Arabica</v>
      </c>
      <c r="O876" t="str">
        <f t="shared" si="41"/>
        <v>Light</v>
      </c>
      <c r="P876" t="str">
        <f>IF(_xlfn.XLOOKUP(C876,customers!$A$1:$A$1001,customers!$I$1:$I$1001,0)=0,"",_xlfn.XLOOKUP(C876,customers!$A$1:$A$1001,customers!$I$1:$I$1001,0))</f>
        <v>No</v>
      </c>
    </row>
    <row r="877" spans="1:16" x14ac:dyDescent="0.2">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IF(_xlfn.XLOOKUP(C877,customers!$A$1:$A$1001,customers!$G$1:$G$1001,0)=0,"",_xlfn.XLOOKUP(C877,customers!$A$1:$A$1001,customers!$G$1:$G$1001,0))</f>
        <v>Ireland</v>
      </c>
      <c r="I877" t="str">
        <f>IF(_xlfn.XLOOKUP(D877,products!$A$1:$A$1001,products!$B$1:$B$1001,0)=0,"",_xlfn.XLOOKUP(D877,products!$A$1:$A$1001,products!$B$1:$B$1001,0))</f>
        <v>Lib</v>
      </c>
      <c r="J877" t="str">
        <f>IF(_xlfn.XLOOKUP(D877,products!$A$1:$A$1001,products!$C$1:$C$1001,0)=0,"",_xlfn.XLOOKUP(D877,products!$A$1:$A$1001,products!$C$1:$C$1001,0))</f>
        <v>M</v>
      </c>
      <c r="K877" s="1">
        <f>IF(_xlfn.XLOOKUP(D877,products!$A$1:$A$1001,products!$D$1:$D$1001,0)=0,"",_xlfn.XLOOKUP(D877,products!$A$1:$A$1001,products!$D$1:$D$1001,0))</f>
        <v>0.5</v>
      </c>
      <c r="L877">
        <f>IF(_xlfn.XLOOKUP(D877,products!$A$1:$A$1001,products!$E$1:$E$1001,0)=0,"",_xlfn.XLOOKUP(D877,products!$A$1:$A$1001,products!$E$1:$E$1001,0))</f>
        <v>8.73</v>
      </c>
      <c r="M877">
        <f t="shared" si="39"/>
        <v>43.650000000000006</v>
      </c>
      <c r="N877" t="str">
        <f t="shared" si="40"/>
        <v>Liberica</v>
      </c>
      <c r="O877" t="str">
        <f t="shared" si="41"/>
        <v>Medium</v>
      </c>
      <c r="P877" t="str">
        <f>IF(_xlfn.XLOOKUP(C877,customers!$A$1:$A$1001,customers!$I$1:$I$1001,0)=0,"",_xlfn.XLOOKUP(C877,customers!$A$1:$A$1001,customers!$I$1:$I$1001,0))</f>
        <v>No</v>
      </c>
    </row>
    <row r="878" spans="1:16" x14ac:dyDescent="0.2">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IF(_xlfn.XLOOKUP(C878,customers!$A$1:$A$1001,customers!$G$1:$G$1001,0)=0,"",_xlfn.XLOOKUP(C878,customers!$A$1:$A$1001,customers!$G$1:$G$1001,0))</f>
        <v>Ireland</v>
      </c>
      <c r="I878" t="str">
        <f>IF(_xlfn.XLOOKUP(D878,products!$A$1:$A$1001,products!$B$1:$B$1001,0)=0,"",_xlfn.XLOOKUP(D878,products!$A$1:$A$1001,products!$B$1:$B$1001,0))</f>
        <v>Ara</v>
      </c>
      <c r="J878" t="str">
        <f>IF(_xlfn.XLOOKUP(D878,products!$A$1:$A$1001,products!$C$1:$C$1001,0)=0,"",_xlfn.XLOOKUP(D878,products!$A$1:$A$1001,products!$C$1:$C$1001,0))</f>
        <v>L</v>
      </c>
      <c r="K878" s="1">
        <f>IF(_xlfn.XLOOKUP(D878,products!$A$1:$A$1001,products!$D$1:$D$1001,0)=0,"",_xlfn.XLOOKUP(D878,products!$A$1:$A$1001,products!$D$1:$D$1001,0))</f>
        <v>0.5</v>
      </c>
      <c r="L878">
        <f>IF(_xlfn.XLOOKUP(D878,products!$A$1:$A$1001,products!$E$1:$E$1001,0)=0,"",_xlfn.XLOOKUP(D878,products!$A$1:$A$1001,products!$E$1:$E$1001,0))</f>
        <v>7.77</v>
      </c>
      <c r="M878">
        <f t="shared" si="39"/>
        <v>46.62</v>
      </c>
      <c r="N878" t="str">
        <f t="shared" si="40"/>
        <v>Arabica</v>
      </c>
      <c r="O878" t="str">
        <f t="shared" si="41"/>
        <v>Light</v>
      </c>
      <c r="P878" t="str">
        <f>IF(_xlfn.XLOOKUP(C878,customers!$A$1:$A$1001,customers!$I$1:$I$1001,0)=0,"",_xlfn.XLOOKUP(C878,customers!$A$1:$A$1001,customers!$I$1:$I$1001,0))</f>
        <v>No</v>
      </c>
    </row>
    <row r="879" spans="1:16" x14ac:dyDescent="0.2">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IF(_xlfn.XLOOKUP(C879,customers!$A$1:$A$1001,customers!$G$1:$G$1001,0)=0,"",_xlfn.XLOOKUP(C879,customers!$A$1:$A$1001,customers!$G$1:$G$1001,0))</f>
        <v>United States</v>
      </c>
      <c r="I879" t="str">
        <f>IF(_xlfn.XLOOKUP(D879,products!$A$1:$A$1001,products!$B$1:$B$1001,0)=0,"",_xlfn.XLOOKUP(D879,products!$A$1:$A$1001,products!$B$1:$B$1001,0))</f>
        <v>Lib</v>
      </c>
      <c r="J879" t="str">
        <f>IF(_xlfn.XLOOKUP(D879,products!$A$1:$A$1001,products!$C$1:$C$1001,0)=0,"",_xlfn.XLOOKUP(D879,products!$A$1:$A$1001,products!$C$1:$C$1001,0))</f>
        <v>L</v>
      </c>
      <c r="K879" s="1">
        <f>IF(_xlfn.XLOOKUP(D879,products!$A$1:$A$1001,products!$D$1:$D$1001,0)=0,"",_xlfn.XLOOKUP(D879,products!$A$1:$A$1001,products!$D$1:$D$1001,0))</f>
        <v>0.5</v>
      </c>
      <c r="L879">
        <f>IF(_xlfn.XLOOKUP(D879,products!$A$1:$A$1001,products!$E$1:$E$1001,0)=0,"",_xlfn.XLOOKUP(D879,products!$A$1:$A$1001,products!$E$1:$E$1001,0))</f>
        <v>9.51</v>
      </c>
      <c r="M879">
        <f t="shared" si="39"/>
        <v>28.53</v>
      </c>
      <c r="N879" t="str">
        <f t="shared" si="40"/>
        <v>Liberica</v>
      </c>
      <c r="O879" t="str">
        <f t="shared" si="41"/>
        <v>Light</v>
      </c>
      <c r="P879" t="str">
        <f>IF(_xlfn.XLOOKUP(C879,customers!$A$1:$A$1001,customers!$I$1:$I$1001,0)=0,"",_xlfn.XLOOKUP(C879,customers!$A$1:$A$1001,customers!$I$1:$I$1001,0))</f>
        <v>No</v>
      </c>
    </row>
    <row r="880" spans="1:16" x14ac:dyDescent="0.2">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IF(_xlfn.XLOOKUP(C880,customers!$A$1:$A$1001,customers!$G$1:$G$1001,0)=0,"",_xlfn.XLOOKUP(C880,customers!$A$1:$A$1001,customers!$G$1:$G$1001,0))</f>
        <v>United States</v>
      </c>
      <c r="I880" t="str">
        <f>IF(_xlfn.XLOOKUP(D880,products!$A$1:$A$1001,products!$B$1:$B$1001,0)=0,"",_xlfn.XLOOKUP(D880,products!$A$1:$A$1001,products!$B$1:$B$1001,0))</f>
        <v>Rob</v>
      </c>
      <c r="J880" t="str">
        <f>IF(_xlfn.XLOOKUP(D880,products!$A$1:$A$1001,products!$C$1:$C$1001,0)=0,"",_xlfn.XLOOKUP(D880,products!$A$1:$A$1001,products!$C$1:$C$1001,0))</f>
        <v>L</v>
      </c>
      <c r="K880" s="1">
        <f>IF(_xlfn.XLOOKUP(D880,products!$A$1:$A$1001,products!$D$1:$D$1001,0)=0,"",_xlfn.XLOOKUP(D880,products!$A$1:$A$1001,products!$D$1:$D$1001,0))</f>
        <v>2.5</v>
      </c>
      <c r="L880">
        <f>IF(_xlfn.XLOOKUP(D880,products!$A$1:$A$1001,products!$E$1:$E$1001,0)=0,"",_xlfn.XLOOKUP(D880,products!$A$1:$A$1001,products!$E$1:$E$1001,0))</f>
        <v>27.484999999999996</v>
      </c>
      <c r="M880">
        <f t="shared" si="39"/>
        <v>27.484999999999996</v>
      </c>
      <c r="N880" t="str">
        <f t="shared" si="40"/>
        <v>Robusta</v>
      </c>
      <c r="O880" t="str">
        <f t="shared" si="41"/>
        <v>Light</v>
      </c>
      <c r="P880" t="str">
        <f>IF(_xlfn.XLOOKUP(C880,customers!$A$1:$A$1001,customers!$I$1:$I$1001,0)=0,"",_xlfn.XLOOKUP(C880,customers!$A$1:$A$1001,customers!$I$1:$I$1001,0))</f>
        <v>Yes</v>
      </c>
    </row>
    <row r="881" spans="1:16" x14ac:dyDescent="0.2">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IF(_xlfn.XLOOKUP(C881,customers!$A$1:$A$1001,customers!$G$1:$G$1001,0)=0,"",_xlfn.XLOOKUP(C881,customers!$A$1:$A$1001,customers!$G$1:$G$1001,0))</f>
        <v>United States</v>
      </c>
      <c r="I881" t="str">
        <f>IF(_xlfn.XLOOKUP(D881,products!$A$1:$A$1001,products!$B$1:$B$1001,0)=0,"",_xlfn.XLOOKUP(D881,products!$A$1:$A$1001,products!$B$1:$B$1001,0))</f>
        <v>Exc</v>
      </c>
      <c r="J881" t="str">
        <f>IF(_xlfn.XLOOKUP(D881,products!$A$1:$A$1001,products!$C$1:$C$1001,0)=0,"",_xlfn.XLOOKUP(D881,products!$A$1:$A$1001,products!$C$1:$C$1001,0))</f>
        <v>D</v>
      </c>
      <c r="K881" s="1">
        <f>IF(_xlfn.XLOOKUP(D881,products!$A$1:$A$1001,products!$D$1:$D$1001,0)=0,"",_xlfn.XLOOKUP(D881,products!$A$1:$A$1001,products!$D$1:$D$1001,0))</f>
        <v>0.2</v>
      </c>
      <c r="L881">
        <f>IF(_xlfn.XLOOKUP(D881,products!$A$1:$A$1001,products!$E$1:$E$1001,0)=0,"",_xlfn.XLOOKUP(D881,products!$A$1:$A$1001,products!$E$1:$E$1001,0))</f>
        <v>3.645</v>
      </c>
      <c r="M881">
        <f t="shared" si="39"/>
        <v>10.935</v>
      </c>
      <c r="N881" t="str">
        <f t="shared" si="40"/>
        <v>Excelsa</v>
      </c>
      <c r="O881" t="str">
        <f t="shared" si="41"/>
        <v>Dark</v>
      </c>
      <c r="P881" t="str">
        <f>IF(_xlfn.XLOOKUP(C881,customers!$A$1:$A$1001,customers!$I$1:$I$1001,0)=0,"",_xlfn.XLOOKUP(C881,customers!$A$1:$A$1001,customers!$I$1:$I$1001,0))</f>
        <v>No</v>
      </c>
    </row>
    <row r="882" spans="1:16" x14ac:dyDescent="0.2">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IF(_xlfn.XLOOKUP(C882,customers!$A$1:$A$1001,customers!$G$1:$G$1001,0)=0,"",_xlfn.XLOOKUP(C882,customers!$A$1:$A$1001,customers!$G$1:$G$1001,0))</f>
        <v>United States</v>
      </c>
      <c r="I882" t="str">
        <f>IF(_xlfn.XLOOKUP(D882,products!$A$1:$A$1001,products!$B$1:$B$1001,0)=0,"",_xlfn.XLOOKUP(D882,products!$A$1:$A$1001,products!$B$1:$B$1001,0))</f>
        <v>Rob</v>
      </c>
      <c r="J882" t="str">
        <f>IF(_xlfn.XLOOKUP(D882,products!$A$1:$A$1001,products!$C$1:$C$1001,0)=0,"",_xlfn.XLOOKUP(D882,products!$A$1:$A$1001,products!$C$1:$C$1001,0))</f>
        <v>L</v>
      </c>
      <c r="K882" s="1">
        <f>IF(_xlfn.XLOOKUP(D882,products!$A$1:$A$1001,products!$D$1:$D$1001,0)=0,"",_xlfn.XLOOKUP(D882,products!$A$1:$A$1001,products!$D$1:$D$1001,0))</f>
        <v>0.2</v>
      </c>
      <c r="L882">
        <f>IF(_xlfn.XLOOKUP(D882,products!$A$1:$A$1001,products!$E$1:$E$1001,0)=0,"",_xlfn.XLOOKUP(D882,products!$A$1:$A$1001,products!$E$1:$E$1001,0))</f>
        <v>3.5849999999999995</v>
      </c>
      <c r="M882">
        <f t="shared" si="39"/>
        <v>7.169999999999999</v>
      </c>
      <c r="N882" t="str">
        <f t="shared" si="40"/>
        <v>Robusta</v>
      </c>
      <c r="O882" t="str">
        <f t="shared" si="41"/>
        <v>Light</v>
      </c>
      <c r="P882" t="str">
        <f>IF(_xlfn.XLOOKUP(C882,customers!$A$1:$A$1001,customers!$I$1:$I$1001,0)=0,"",_xlfn.XLOOKUP(C882,customers!$A$1:$A$1001,customers!$I$1:$I$1001,0))</f>
        <v>No</v>
      </c>
    </row>
    <row r="883" spans="1:16" x14ac:dyDescent="0.2">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IF(_xlfn.XLOOKUP(C883,customers!$A$1:$A$1001,customers!$G$1:$G$1001,0)=0,"",_xlfn.XLOOKUP(C883,customers!$A$1:$A$1001,customers!$G$1:$G$1001,0))</f>
        <v>United States</v>
      </c>
      <c r="I883" t="str">
        <f>IF(_xlfn.XLOOKUP(D883,products!$A$1:$A$1001,products!$B$1:$B$1001,0)=0,"",_xlfn.XLOOKUP(D883,products!$A$1:$A$1001,products!$B$1:$B$1001,0))</f>
        <v>Ara</v>
      </c>
      <c r="J883" t="str">
        <f>IF(_xlfn.XLOOKUP(D883,products!$A$1:$A$1001,products!$C$1:$C$1001,0)=0,"",_xlfn.XLOOKUP(D883,products!$A$1:$A$1001,products!$C$1:$C$1001,0))</f>
        <v>L</v>
      </c>
      <c r="K883" s="1">
        <f>IF(_xlfn.XLOOKUP(D883,products!$A$1:$A$1001,products!$D$1:$D$1001,0)=0,"",_xlfn.XLOOKUP(D883,products!$A$1:$A$1001,products!$D$1:$D$1001,0))</f>
        <v>0.2</v>
      </c>
      <c r="L883">
        <f>IF(_xlfn.XLOOKUP(D883,products!$A$1:$A$1001,products!$E$1:$E$1001,0)=0,"",_xlfn.XLOOKUP(D883,products!$A$1:$A$1001,products!$E$1:$E$1001,0))</f>
        <v>3.8849999999999998</v>
      </c>
      <c r="M883">
        <f t="shared" si="39"/>
        <v>23.31</v>
      </c>
      <c r="N883" t="str">
        <f t="shared" si="40"/>
        <v>Arabica</v>
      </c>
      <c r="O883" t="str">
        <f t="shared" si="41"/>
        <v>Light</v>
      </c>
      <c r="P883" t="str">
        <f>IF(_xlfn.XLOOKUP(C883,customers!$A$1:$A$1001,customers!$I$1:$I$1001,0)=0,"",_xlfn.XLOOKUP(C883,customers!$A$1:$A$1001,customers!$I$1:$I$1001,0))</f>
        <v>Yes</v>
      </c>
    </row>
    <row r="884" spans="1:16" x14ac:dyDescent="0.2">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IF(_xlfn.XLOOKUP(C884,customers!$A$1:$A$1001,customers!$G$1:$G$1001,0)=0,"",_xlfn.XLOOKUP(C884,customers!$A$1:$A$1001,customers!$G$1:$G$1001,0))</f>
        <v>United States</v>
      </c>
      <c r="I884" t="str">
        <f>IF(_xlfn.XLOOKUP(D884,products!$A$1:$A$1001,products!$B$1:$B$1001,0)=0,"",_xlfn.XLOOKUP(D884,products!$A$1:$A$1001,products!$B$1:$B$1001,0))</f>
        <v>Ara</v>
      </c>
      <c r="J884" t="str">
        <f>IF(_xlfn.XLOOKUP(D884,products!$A$1:$A$1001,products!$C$1:$C$1001,0)=0,"",_xlfn.XLOOKUP(D884,products!$A$1:$A$1001,products!$C$1:$C$1001,0))</f>
        <v>D</v>
      </c>
      <c r="K884" s="1">
        <f>IF(_xlfn.XLOOKUP(D884,products!$A$1:$A$1001,products!$D$1:$D$1001,0)=0,"",_xlfn.XLOOKUP(D884,products!$A$1:$A$1001,products!$D$1:$D$1001,0))</f>
        <v>2.5</v>
      </c>
      <c r="L884">
        <f>IF(_xlfn.XLOOKUP(D884,products!$A$1:$A$1001,products!$E$1:$E$1001,0)=0,"",_xlfn.XLOOKUP(D884,products!$A$1:$A$1001,products!$E$1:$E$1001,0))</f>
        <v>22.884999999999998</v>
      </c>
      <c r="M884">
        <f t="shared" si="39"/>
        <v>114.42499999999998</v>
      </c>
      <c r="N884" t="str">
        <f t="shared" si="40"/>
        <v>Arabica</v>
      </c>
      <c r="O884" t="str">
        <f t="shared" si="41"/>
        <v>Dark</v>
      </c>
      <c r="P884" t="str">
        <f>IF(_xlfn.XLOOKUP(C884,customers!$A$1:$A$1001,customers!$I$1:$I$1001,0)=0,"",_xlfn.XLOOKUP(C884,customers!$A$1:$A$1001,customers!$I$1:$I$1001,0))</f>
        <v>Yes</v>
      </c>
    </row>
    <row r="885" spans="1:16" x14ac:dyDescent="0.2">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IF(_xlfn.XLOOKUP(C885,customers!$A$1:$A$1001,customers!$G$1:$G$1001,0)=0,"",_xlfn.XLOOKUP(C885,customers!$A$1:$A$1001,customers!$G$1:$G$1001,0))</f>
        <v>United States</v>
      </c>
      <c r="I885" t="str">
        <f>IF(_xlfn.XLOOKUP(D885,products!$A$1:$A$1001,products!$B$1:$B$1001,0)=0,"",_xlfn.XLOOKUP(D885,products!$A$1:$A$1001,products!$B$1:$B$1001,0))</f>
        <v>Ara</v>
      </c>
      <c r="J885" t="str">
        <f>IF(_xlfn.XLOOKUP(D885,products!$A$1:$A$1001,products!$C$1:$C$1001,0)=0,"",_xlfn.XLOOKUP(D885,products!$A$1:$A$1001,products!$C$1:$C$1001,0))</f>
        <v>M</v>
      </c>
      <c r="K885" s="1">
        <f>IF(_xlfn.XLOOKUP(D885,products!$A$1:$A$1001,products!$D$1:$D$1001,0)=0,"",_xlfn.XLOOKUP(D885,products!$A$1:$A$1001,products!$D$1:$D$1001,0))</f>
        <v>2.5</v>
      </c>
      <c r="L885">
        <f>IF(_xlfn.XLOOKUP(D885,products!$A$1:$A$1001,products!$E$1:$E$1001,0)=0,"",_xlfn.XLOOKUP(D885,products!$A$1:$A$1001,products!$E$1:$E$1001,0))</f>
        <v>25.874999999999996</v>
      </c>
      <c r="M885">
        <f t="shared" si="39"/>
        <v>77.624999999999986</v>
      </c>
      <c r="N885" t="str">
        <f t="shared" si="40"/>
        <v>Arabica</v>
      </c>
      <c r="O885" t="str">
        <f t="shared" si="41"/>
        <v>Medium</v>
      </c>
      <c r="P885" t="str">
        <f>IF(_xlfn.XLOOKUP(C885,customers!$A$1:$A$1001,customers!$I$1:$I$1001,0)=0,"",_xlfn.XLOOKUP(C885,customers!$A$1:$A$1001,customers!$I$1:$I$1001,0))</f>
        <v>Yes</v>
      </c>
    </row>
    <row r="886" spans="1:16" x14ac:dyDescent="0.2">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IF(_xlfn.XLOOKUP(C886,customers!$A$1:$A$1001,customers!$G$1:$G$1001,0)=0,"",_xlfn.XLOOKUP(C886,customers!$A$1:$A$1001,customers!$G$1:$G$1001,0))</f>
        <v>United States</v>
      </c>
      <c r="I886" t="str">
        <f>IF(_xlfn.XLOOKUP(D886,products!$A$1:$A$1001,products!$B$1:$B$1001,0)=0,"",_xlfn.XLOOKUP(D886,products!$A$1:$A$1001,products!$B$1:$B$1001,0))</f>
        <v>Rob</v>
      </c>
      <c r="J886" t="str">
        <f>IF(_xlfn.XLOOKUP(D886,products!$A$1:$A$1001,products!$C$1:$C$1001,0)=0,"",_xlfn.XLOOKUP(D886,products!$A$1:$A$1001,products!$C$1:$C$1001,0))</f>
        <v>D</v>
      </c>
      <c r="K886" s="1">
        <f>IF(_xlfn.XLOOKUP(D886,products!$A$1:$A$1001,products!$D$1:$D$1001,0)=0,"",_xlfn.XLOOKUP(D886,products!$A$1:$A$1001,products!$D$1:$D$1001,0))</f>
        <v>0.5</v>
      </c>
      <c r="L886">
        <f>IF(_xlfn.XLOOKUP(D886,products!$A$1:$A$1001,products!$E$1:$E$1001,0)=0,"",_xlfn.XLOOKUP(D886,products!$A$1:$A$1001,products!$E$1:$E$1001,0))</f>
        <v>5.3699999999999992</v>
      </c>
      <c r="M886">
        <f t="shared" si="39"/>
        <v>5.3699999999999992</v>
      </c>
      <c r="N886" t="str">
        <f t="shared" si="40"/>
        <v>Robusta</v>
      </c>
      <c r="O886" t="str">
        <f t="shared" si="41"/>
        <v>Dark</v>
      </c>
      <c r="P886" t="str">
        <f>IF(_xlfn.XLOOKUP(C886,customers!$A$1:$A$1001,customers!$I$1:$I$1001,0)=0,"",_xlfn.XLOOKUP(C886,customers!$A$1:$A$1001,customers!$I$1:$I$1001,0))</f>
        <v>Yes</v>
      </c>
    </row>
    <row r="887" spans="1:16" x14ac:dyDescent="0.2">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IF(_xlfn.XLOOKUP(C887,customers!$A$1:$A$1001,customers!$G$1:$G$1001,0)=0,"",_xlfn.XLOOKUP(C887,customers!$A$1:$A$1001,customers!$G$1:$G$1001,0))</f>
        <v>Ireland</v>
      </c>
      <c r="I887" t="str">
        <f>IF(_xlfn.XLOOKUP(D887,products!$A$1:$A$1001,products!$B$1:$B$1001,0)=0,"",_xlfn.XLOOKUP(D887,products!$A$1:$A$1001,products!$B$1:$B$1001,0))</f>
        <v>Rob</v>
      </c>
      <c r="J887" t="str">
        <f>IF(_xlfn.XLOOKUP(D887,products!$A$1:$A$1001,products!$C$1:$C$1001,0)=0,"",_xlfn.XLOOKUP(D887,products!$A$1:$A$1001,products!$C$1:$C$1001,0))</f>
        <v>D</v>
      </c>
      <c r="K887" s="1">
        <f>IF(_xlfn.XLOOKUP(D887,products!$A$1:$A$1001,products!$D$1:$D$1001,0)=0,"",_xlfn.XLOOKUP(D887,products!$A$1:$A$1001,products!$D$1:$D$1001,0))</f>
        <v>2.5</v>
      </c>
      <c r="L887">
        <f>IF(_xlfn.XLOOKUP(D887,products!$A$1:$A$1001,products!$E$1:$E$1001,0)=0,"",_xlfn.XLOOKUP(D887,products!$A$1:$A$1001,products!$E$1:$E$1001,0))</f>
        <v>20.584999999999997</v>
      </c>
      <c r="M887">
        <f t="shared" si="39"/>
        <v>123.50999999999999</v>
      </c>
      <c r="N887" t="str">
        <f t="shared" si="40"/>
        <v>Robusta</v>
      </c>
      <c r="O887" t="str">
        <f t="shared" si="41"/>
        <v>Dark</v>
      </c>
      <c r="P887" t="str">
        <f>IF(_xlfn.XLOOKUP(C887,customers!$A$1:$A$1001,customers!$I$1:$I$1001,0)=0,"",_xlfn.XLOOKUP(C887,customers!$A$1:$A$1001,customers!$I$1:$I$1001,0))</f>
        <v>No</v>
      </c>
    </row>
    <row r="888" spans="1:16" x14ac:dyDescent="0.2">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IF(_xlfn.XLOOKUP(C888,customers!$A$1:$A$1001,customers!$G$1:$G$1001,0)=0,"",_xlfn.XLOOKUP(C888,customers!$A$1:$A$1001,customers!$G$1:$G$1001,0))</f>
        <v>United States</v>
      </c>
      <c r="I888" t="str">
        <f>IF(_xlfn.XLOOKUP(D888,products!$A$1:$A$1001,products!$B$1:$B$1001,0)=0,"",_xlfn.XLOOKUP(D888,products!$A$1:$A$1001,products!$B$1:$B$1001,0))</f>
        <v>Lib</v>
      </c>
      <c r="J888" t="str">
        <f>IF(_xlfn.XLOOKUP(D888,products!$A$1:$A$1001,products!$C$1:$C$1001,0)=0,"",_xlfn.XLOOKUP(D888,products!$A$1:$A$1001,products!$C$1:$C$1001,0))</f>
        <v>M</v>
      </c>
      <c r="K888" s="1">
        <f>IF(_xlfn.XLOOKUP(D888,products!$A$1:$A$1001,products!$D$1:$D$1001,0)=0,"",_xlfn.XLOOKUP(D888,products!$A$1:$A$1001,products!$D$1:$D$1001,0))</f>
        <v>0.5</v>
      </c>
      <c r="L888">
        <f>IF(_xlfn.XLOOKUP(D888,products!$A$1:$A$1001,products!$E$1:$E$1001,0)=0,"",_xlfn.XLOOKUP(D888,products!$A$1:$A$1001,products!$E$1:$E$1001,0))</f>
        <v>8.73</v>
      </c>
      <c r="M888">
        <f t="shared" si="39"/>
        <v>17.46</v>
      </c>
      <c r="N888" t="str">
        <f t="shared" si="40"/>
        <v>Liberica</v>
      </c>
      <c r="O888" t="str">
        <f t="shared" si="41"/>
        <v>Medium</v>
      </c>
      <c r="P888" t="str">
        <f>IF(_xlfn.XLOOKUP(C888,customers!$A$1:$A$1001,customers!$I$1:$I$1001,0)=0,"",_xlfn.XLOOKUP(C888,customers!$A$1:$A$1001,customers!$I$1:$I$1001,0))</f>
        <v>No</v>
      </c>
    </row>
    <row r="889" spans="1:16" x14ac:dyDescent="0.2">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IF(_xlfn.XLOOKUP(C889,customers!$A$1:$A$1001,customers!$G$1:$G$1001,0)=0,"",_xlfn.XLOOKUP(C889,customers!$A$1:$A$1001,customers!$G$1:$G$1001,0))</f>
        <v>United States</v>
      </c>
      <c r="I889" t="str">
        <f>IF(_xlfn.XLOOKUP(D889,products!$A$1:$A$1001,products!$B$1:$B$1001,0)=0,"",_xlfn.XLOOKUP(D889,products!$A$1:$A$1001,products!$B$1:$B$1001,0))</f>
        <v>Exc</v>
      </c>
      <c r="J889" t="str">
        <f>IF(_xlfn.XLOOKUP(D889,products!$A$1:$A$1001,products!$C$1:$C$1001,0)=0,"",_xlfn.XLOOKUP(D889,products!$A$1:$A$1001,products!$C$1:$C$1001,0))</f>
        <v>L</v>
      </c>
      <c r="K889" s="1">
        <f>IF(_xlfn.XLOOKUP(D889,products!$A$1:$A$1001,products!$D$1:$D$1001,0)=0,"",_xlfn.XLOOKUP(D889,products!$A$1:$A$1001,products!$D$1:$D$1001,0))</f>
        <v>0.2</v>
      </c>
      <c r="L889">
        <f>IF(_xlfn.XLOOKUP(D889,products!$A$1:$A$1001,products!$E$1:$E$1001,0)=0,"",_xlfn.XLOOKUP(D889,products!$A$1:$A$1001,products!$E$1:$E$1001,0))</f>
        <v>4.4550000000000001</v>
      </c>
      <c r="M889">
        <f t="shared" si="39"/>
        <v>13.365</v>
      </c>
      <c r="N889" t="str">
        <f t="shared" si="40"/>
        <v>Excelsa</v>
      </c>
      <c r="O889" t="str">
        <f t="shared" si="41"/>
        <v>Light</v>
      </c>
      <c r="P889" t="str">
        <f>IF(_xlfn.XLOOKUP(C889,customers!$A$1:$A$1001,customers!$I$1:$I$1001,0)=0,"",_xlfn.XLOOKUP(C889,customers!$A$1:$A$1001,customers!$I$1:$I$1001,0))</f>
        <v>No</v>
      </c>
    </row>
    <row r="890" spans="1:16" x14ac:dyDescent="0.2">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IF(_xlfn.XLOOKUP(C890,customers!$A$1:$A$1001,customers!$G$1:$G$1001,0)=0,"",_xlfn.XLOOKUP(C890,customers!$A$1:$A$1001,customers!$G$1:$G$1001,0))</f>
        <v>United States</v>
      </c>
      <c r="I890" t="str">
        <f>IF(_xlfn.XLOOKUP(D890,products!$A$1:$A$1001,products!$B$1:$B$1001,0)=0,"",_xlfn.XLOOKUP(D890,products!$A$1:$A$1001,products!$B$1:$B$1001,0))</f>
        <v>Ara</v>
      </c>
      <c r="J890" t="str">
        <f>IF(_xlfn.XLOOKUP(D890,products!$A$1:$A$1001,products!$C$1:$C$1001,0)=0,"",_xlfn.XLOOKUP(D890,products!$A$1:$A$1001,products!$C$1:$C$1001,0))</f>
        <v>L</v>
      </c>
      <c r="K890" s="1">
        <f>IF(_xlfn.XLOOKUP(D890,products!$A$1:$A$1001,products!$D$1:$D$1001,0)=0,"",_xlfn.XLOOKUP(D890,products!$A$1:$A$1001,products!$D$1:$D$1001,0))</f>
        <v>0.2</v>
      </c>
      <c r="L890">
        <f>IF(_xlfn.XLOOKUP(D890,products!$A$1:$A$1001,products!$E$1:$E$1001,0)=0,"",_xlfn.XLOOKUP(D890,products!$A$1:$A$1001,products!$E$1:$E$1001,0))</f>
        <v>3.8849999999999998</v>
      </c>
      <c r="M890">
        <f t="shared" si="39"/>
        <v>7.77</v>
      </c>
      <c r="N890" t="str">
        <f t="shared" si="40"/>
        <v>Arabica</v>
      </c>
      <c r="O890" t="str">
        <f t="shared" si="41"/>
        <v>Light</v>
      </c>
      <c r="P890" t="str">
        <f>IF(_xlfn.XLOOKUP(C890,customers!$A$1:$A$1001,customers!$I$1:$I$1001,0)=0,"",_xlfn.XLOOKUP(C890,customers!$A$1:$A$1001,customers!$I$1:$I$1001,0))</f>
        <v>Yes</v>
      </c>
    </row>
    <row r="891" spans="1:16" x14ac:dyDescent="0.2">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IF(_xlfn.XLOOKUP(C891,customers!$A$1:$A$1001,customers!$G$1:$G$1001,0)=0,"",_xlfn.XLOOKUP(C891,customers!$A$1:$A$1001,customers!$G$1:$G$1001,0))</f>
        <v>United States</v>
      </c>
      <c r="I891" t="str">
        <f>IF(_xlfn.XLOOKUP(D891,products!$A$1:$A$1001,products!$B$1:$B$1001,0)=0,"",_xlfn.XLOOKUP(D891,products!$A$1:$A$1001,products!$B$1:$B$1001,0))</f>
        <v>Rob</v>
      </c>
      <c r="J891" t="str">
        <f>IF(_xlfn.XLOOKUP(D891,products!$A$1:$A$1001,products!$C$1:$C$1001,0)=0,"",_xlfn.XLOOKUP(D891,products!$A$1:$A$1001,products!$C$1:$C$1001,0))</f>
        <v>D</v>
      </c>
      <c r="K891" s="1">
        <f>IF(_xlfn.XLOOKUP(D891,products!$A$1:$A$1001,products!$D$1:$D$1001,0)=0,"",_xlfn.XLOOKUP(D891,products!$A$1:$A$1001,products!$D$1:$D$1001,0))</f>
        <v>0.2</v>
      </c>
      <c r="L891">
        <f>IF(_xlfn.XLOOKUP(D891,products!$A$1:$A$1001,products!$E$1:$E$1001,0)=0,"",_xlfn.XLOOKUP(D891,products!$A$1:$A$1001,products!$E$1:$E$1001,0))</f>
        <v>2.6849999999999996</v>
      </c>
      <c r="M891">
        <f t="shared" si="39"/>
        <v>2.6849999999999996</v>
      </c>
      <c r="N891" t="str">
        <f t="shared" si="40"/>
        <v>Robusta</v>
      </c>
      <c r="O891" t="str">
        <f t="shared" si="41"/>
        <v>Dark</v>
      </c>
      <c r="P891" t="str">
        <f>IF(_xlfn.XLOOKUP(C891,customers!$A$1:$A$1001,customers!$I$1:$I$1001,0)=0,"",_xlfn.XLOOKUP(C891,customers!$A$1:$A$1001,customers!$I$1:$I$1001,0))</f>
        <v>Yes</v>
      </c>
    </row>
    <row r="892" spans="1:16" x14ac:dyDescent="0.2">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IF(_xlfn.XLOOKUP(C892,customers!$A$1:$A$1001,customers!$G$1:$G$1001,0)=0,"",_xlfn.XLOOKUP(C892,customers!$A$1:$A$1001,customers!$G$1:$G$1001,0))</f>
        <v>United States</v>
      </c>
      <c r="I892" t="str">
        <f>IF(_xlfn.XLOOKUP(D892,products!$A$1:$A$1001,products!$B$1:$B$1001,0)=0,"",_xlfn.XLOOKUP(D892,products!$A$1:$A$1001,products!$B$1:$B$1001,0))</f>
        <v>Rob</v>
      </c>
      <c r="J892" t="str">
        <f>IF(_xlfn.XLOOKUP(D892,products!$A$1:$A$1001,products!$C$1:$C$1001,0)=0,"",_xlfn.XLOOKUP(D892,products!$A$1:$A$1001,products!$C$1:$C$1001,0))</f>
        <v>D</v>
      </c>
      <c r="K892" s="1">
        <f>IF(_xlfn.XLOOKUP(D892,products!$A$1:$A$1001,products!$D$1:$D$1001,0)=0,"",_xlfn.XLOOKUP(D892,products!$A$1:$A$1001,products!$D$1:$D$1001,0))</f>
        <v>2.5</v>
      </c>
      <c r="L892">
        <f>IF(_xlfn.XLOOKUP(D892,products!$A$1:$A$1001,products!$E$1:$E$1001,0)=0,"",_xlfn.XLOOKUP(D892,products!$A$1:$A$1001,products!$E$1:$E$1001,0))</f>
        <v>20.584999999999997</v>
      </c>
      <c r="M892">
        <f t="shared" si="39"/>
        <v>20.584999999999997</v>
      </c>
      <c r="N892" t="str">
        <f t="shared" si="40"/>
        <v>Robusta</v>
      </c>
      <c r="O892" t="str">
        <f t="shared" si="41"/>
        <v>Dark</v>
      </c>
      <c r="P892" t="str">
        <f>IF(_xlfn.XLOOKUP(C892,customers!$A$1:$A$1001,customers!$I$1:$I$1001,0)=0,"",_xlfn.XLOOKUP(C892,customers!$A$1:$A$1001,customers!$I$1:$I$1001,0))</f>
        <v>Yes</v>
      </c>
    </row>
    <row r="893" spans="1:16" x14ac:dyDescent="0.2">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IF(_xlfn.XLOOKUP(C893,customers!$A$1:$A$1001,customers!$G$1:$G$1001,0)=0,"",_xlfn.XLOOKUP(C893,customers!$A$1:$A$1001,customers!$G$1:$G$1001,0))</f>
        <v>United States</v>
      </c>
      <c r="I893" t="str">
        <f>IF(_xlfn.XLOOKUP(D893,products!$A$1:$A$1001,products!$B$1:$B$1001,0)=0,"",_xlfn.XLOOKUP(D893,products!$A$1:$A$1001,products!$B$1:$B$1001,0))</f>
        <v>Ara</v>
      </c>
      <c r="J893" t="str">
        <f>IF(_xlfn.XLOOKUP(D893,products!$A$1:$A$1001,products!$C$1:$C$1001,0)=0,"",_xlfn.XLOOKUP(D893,products!$A$1:$A$1001,products!$C$1:$C$1001,0))</f>
        <v>D</v>
      </c>
      <c r="K893" s="1">
        <f>IF(_xlfn.XLOOKUP(D893,products!$A$1:$A$1001,products!$D$1:$D$1001,0)=0,"",_xlfn.XLOOKUP(D893,products!$A$1:$A$1001,products!$D$1:$D$1001,0))</f>
        <v>2.5</v>
      </c>
      <c r="L893">
        <f>IF(_xlfn.XLOOKUP(D893,products!$A$1:$A$1001,products!$E$1:$E$1001,0)=0,"",_xlfn.XLOOKUP(D893,products!$A$1:$A$1001,products!$E$1:$E$1001,0))</f>
        <v>22.884999999999998</v>
      </c>
      <c r="M893">
        <f t="shared" si="39"/>
        <v>114.42499999999998</v>
      </c>
      <c r="N893" t="str">
        <f t="shared" si="40"/>
        <v>Arabica</v>
      </c>
      <c r="O893" t="str">
        <f t="shared" si="41"/>
        <v>Dark</v>
      </c>
      <c r="P893" t="str">
        <f>IF(_xlfn.XLOOKUP(C893,customers!$A$1:$A$1001,customers!$I$1:$I$1001,0)=0,"",_xlfn.XLOOKUP(C893,customers!$A$1:$A$1001,customers!$I$1:$I$1001,0))</f>
        <v>Yes</v>
      </c>
    </row>
    <row r="894" spans="1:16" x14ac:dyDescent="0.2">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IF(_xlfn.XLOOKUP(C894,customers!$A$1:$A$1001,customers!$G$1:$G$1001,0)=0,"",_xlfn.XLOOKUP(C894,customers!$A$1:$A$1001,customers!$G$1:$G$1001,0))</f>
        <v>United Kingdom</v>
      </c>
      <c r="I894" t="str">
        <f>IF(_xlfn.XLOOKUP(D894,products!$A$1:$A$1001,products!$B$1:$B$1001,0)=0,"",_xlfn.XLOOKUP(D894,products!$A$1:$A$1001,products!$B$1:$B$1001,0))</f>
        <v>Exc</v>
      </c>
      <c r="J894" t="str">
        <f>IF(_xlfn.XLOOKUP(D894,products!$A$1:$A$1001,products!$C$1:$C$1001,0)=0,"",_xlfn.XLOOKUP(D894,products!$A$1:$A$1001,products!$C$1:$C$1001,0))</f>
        <v>M</v>
      </c>
      <c r="K894" s="1">
        <f>IF(_xlfn.XLOOKUP(D894,products!$A$1:$A$1001,products!$D$1:$D$1001,0)=0,"",_xlfn.XLOOKUP(D894,products!$A$1:$A$1001,products!$D$1:$D$1001,0))</f>
        <v>0.2</v>
      </c>
      <c r="L894">
        <f>IF(_xlfn.XLOOKUP(D894,products!$A$1:$A$1001,products!$E$1:$E$1001,0)=0,"",_xlfn.XLOOKUP(D894,products!$A$1:$A$1001,products!$E$1:$E$1001,0))</f>
        <v>4.125</v>
      </c>
      <c r="M894">
        <f t="shared" si="39"/>
        <v>20.625</v>
      </c>
      <c r="N894" t="str">
        <f t="shared" si="40"/>
        <v>Excelsa</v>
      </c>
      <c r="O894" t="str">
        <f t="shared" si="41"/>
        <v>Medium</v>
      </c>
      <c r="P894" t="str">
        <f>IF(_xlfn.XLOOKUP(C894,customers!$A$1:$A$1001,customers!$I$1:$I$1001,0)=0,"",_xlfn.XLOOKUP(C894,customers!$A$1:$A$1001,customers!$I$1:$I$1001,0))</f>
        <v>No</v>
      </c>
    </row>
    <row r="895" spans="1:16" x14ac:dyDescent="0.2">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IF(_xlfn.XLOOKUP(C895,customers!$A$1:$A$1001,customers!$G$1:$G$1001,0)=0,"",_xlfn.XLOOKUP(C895,customers!$A$1:$A$1001,customers!$G$1:$G$1001,0))</f>
        <v>United States</v>
      </c>
      <c r="I895" t="str">
        <f>IF(_xlfn.XLOOKUP(D895,products!$A$1:$A$1001,products!$B$1:$B$1001,0)=0,"",_xlfn.XLOOKUP(D895,products!$A$1:$A$1001,products!$B$1:$B$1001,0))</f>
        <v>Lib</v>
      </c>
      <c r="J895" t="str">
        <f>IF(_xlfn.XLOOKUP(D895,products!$A$1:$A$1001,products!$C$1:$C$1001,0)=0,"",_xlfn.XLOOKUP(D895,products!$A$1:$A$1001,products!$C$1:$C$1001,0))</f>
        <v>L</v>
      </c>
      <c r="K895" s="1">
        <f>IF(_xlfn.XLOOKUP(D895,products!$A$1:$A$1001,products!$D$1:$D$1001,0)=0,"",_xlfn.XLOOKUP(D895,products!$A$1:$A$1001,products!$D$1:$D$1001,0))</f>
        <v>0.5</v>
      </c>
      <c r="L895">
        <f>IF(_xlfn.XLOOKUP(D895,products!$A$1:$A$1001,products!$E$1:$E$1001,0)=0,"",_xlfn.XLOOKUP(D895,products!$A$1:$A$1001,products!$E$1:$E$1001,0))</f>
        <v>9.51</v>
      </c>
      <c r="M895">
        <f t="shared" si="39"/>
        <v>57.06</v>
      </c>
      <c r="N895" t="str">
        <f t="shared" si="40"/>
        <v>Liberica</v>
      </c>
      <c r="O895" t="str">
        <f t="shared" si="41"/>
        <v>Light</v>
      </c>
      <c r="P895" t="str">
        <f>IF(_xlfn.XLOOKUP(C895,customers!$A$1:$A$1001,customers!$I$1:$I$1001,0)=0,"",_xlfn.XLOOKUP(C895,customers!$A$1:$A$1001,customers!$I$1:$I$1001,0))</f>
        <v>Yes</v>
      </c>
    </row>
    <row r="896" spans="1:16" x14ac:dyDescent="0.2">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IF(_xlfn.XLOOKUP(C896,customers!$A$1:$A$1001,customers!$G$1:$G$1001,0)=0,"",_xlfn.XLOOKUP(C896,customers!$A$1:$A$1001,customers!$G$1:$G$1001,0))</f>
        <v>Ireland</v>
      </c>
      <c r="I896" t="str">
        <f>IF(_xlfn.XLOOKUP(D896,products!$A$1:$A$1001,products!$B$1:$B$1001,0)=0,"",_xlfn.XLOOKUP(D896,products!$A$1:$A$1001,products!$B$1:$B$1001,0))</f>
        <v>Rob</v>
      </c>
      <c r="J896" t="str">
        <f>IF(_xlfn.XLOOKUP(D896,products!$A$1:$A$1001,products!$C$1:$C$1001,0)=0,"",_xlfn.XLOOKUP(D896,products!$A$1:$A$1001,products!$C$1:$C$1001,0))</f>
        <v>D</v>
      </c>
      <c r="K896" s="1">
        <f>IF(_xlfn.XLOOKUP(D896,products!$A$1:$A$1001,products!$D$1:$D$1001,0)=0,"",_xlfn.XLOOKUP(D896,products!$A$1:$A$1001,products!$D$1:$D$1001,0))</f>
        <v>2.5</v>
      </c>
      <c r="L896">
        <f>IF(_xlfn.XLOOKUP(D896,products!$A$1:$A$1001,products!$E$1:$E$1001,0)=0,"",_xlfn.XLOOKUP(D896,products!$A$1:$A$1001,products!$E$1:$E$1001,0))</f>
        <v>20.584999999999997</v>
      </c>
      <c r="M896">
        <f t="shared" si="39"/>
        <v>82.339999999999989</v>
      </c>
      <c r="N896" t="str">
        <f t="shared" si="40"/>
        <v>Robusta</v>
      </c>
      <c r="O896" t="str">
        <f t="shared" si="41"/>
        <v>Dark</v>
      </c>
      <c r="P896" t="str">
        <f>IF(_xlfn.XLOOKUP(C896,customers!$A$1:$A$1001,customers!$I$1:$I$1001,0)=0,"",_xlfn.XLOOKUP(C896,customers!$A$1:$A$1001,customers!$I$1:$I$1001,0))</f>
        <v>Yes</v>
      </c>
    </row>
    <row r="897" spans="1:16" x14ac:dyDescent="0.2">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IF(_xlfn.XLOOKUP(C897,customers!$A$1:$A$1001,customers!$G$1:$G$1001,0)=0,"",_xlfn.XLOOKUP(C897,customers!$A$1:$A$1001,customers!$G$1:$G$1001,0))</f>
        <v>United States</v>
      </c>
      <c r="I897" t="str">
        <f>IF(_xlfn.XLOOKUP(D897,products!$A$1:$A$1001,products!$B$1:$B$1001,0)=0,"",_xlfn.XLOOKUP(D897,products!$A$1:$A$1001,products!$B$1:$B$1001,0))</f>
        <v>Exc</v>
      </c>
      <c r="J897" t="str">
        <f>IF(_xlfn.XLOOKUP(D897,products!$A$1:$A$1001,products!$C$1:$C$1001,0)=0,"",_xlfn.XLOOKUP(D897,products!$A$1:$A$1001,products!$C$1:$C$1001,0))</f>
        <v>M</v>
      </c>
      <c r="K897" s="1">
        <f>IF(_xlfn.XLOOKUP(D897,products!$A$1:$A$1001,products!$D$1:$D$1001,0)=0,"",_xlfn.XLOOKUP(D897,products!$A$1:$A$1001,products!$D$1:$D$1001,0))</f>
        <v>2.5</v>
      </c>
      <c r="L897">
        <f>IF(_xlfn.XLOOKUP(D897,products!$A$1:$A$1001,products!$E$1:$E$1001,0)=0,"",_xlfn.XLOOKUP(D897,products!$A$1:$A$1001,products!$E$1:$E$1001,0))</f>
        <v>31.624999999999996</v>
      </c>
      <c r="M897">
        <f t="shared" si="39"/>
        <v>158.12499999999997</v>
      </c>
      <c r="N897" t="str">
        <f t="shared" si="40"/>
        <v>Excelsa</v>
      </c>
      <c r="O897" t="str">
        <f t="shared" si="41"/>
        <v>Medium</v>
      </c>
      <c r="P897" t="str">
        <f>IF(_xlfn.XLOOKUP(C897,customers!$A$1:$A$1001,customers!$I$1:$I$1001,0)=0,"",_xlfn.XLOOKUP(C897,customers!$A$1:$A$1001,customers!$I$1:$I$1001,0))</f>
        <v>No</v>
      </c>
    </row>
    <row r="898" spans="1:16" x14ac:dyDescent="0.2">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IF(_xlfn.XLOOKUP(C898,customers!$A$1:$A$1001,customers!$G$1:$G$1001,0)=0,"",_xlfn.XLOOKUP(C898,customers!$A$1:$A$1001,customers!$G$1:$G$1001,0))</f>
        <v>United States</v>
      </c>
      <c r="I898" t="str">
        <f>IF(_xlfn.XLOOKUP(D898,products!$A$1:$A$1001,products!$B$1:$B$1001,0)=0,"",_xlfn.XLOOKUP(D898,products!$A$1:$A$1001,products!$B$1:$B$1001,0))</f>
        <v>Rob</v>
      </c>
      <c r="J898" t="str">
        <f>IF(_xlfn.XLOOKUP(D898,products!$A$1:$A$1001,products!$C$1:$C$1001,0)=0,"",_xlfn.XLOOKUP(D898,products!$A$1:$A$1001,products!$C$1:$C$1001,0))</f>
        <v>D</v>
      </c>
      <c r="K898" s="1">
        <f>IF(_xlfn.XLOOKUP(D898,products!$A$1:$A$1001,products!$D$1:$D$1001,0)=0,"",_xlfn.XLOOKUP(D898,products!$A$1:$A$1001,products!$D$1:$D$1001,0))</f>
        <v>0.5</v>
      </c>
      <c r="L898">
        <f>IF(_xlfn.XLOOKUP(D898,products!$A$1:$A$1001,products!$E$1:$E$1001,0)=0,"",_xlfn.XLOOKUP(D898,products!$A$1:$A$1001,products!$E$1:$E$1001,0))</f>
        <v>5.3699999999999992</v>
      </c>
      <c r="M898">
        <f t="shared" si="39"/>
        <v>32.22</v>
      </c>
      <c r="N898" t="str">
        <f t="shared" si="40"/>
        <v>Robusta</v>
      </c>
      <c r="O898" t="str">
        <f t="shared" si="41"/>
        <v>Dark</v>
      </c>
      <c r="P898" t="str">
        <f>IF(_xlfn.XLOOKUP(C898,customers!$A$1:$A$1001,customers!$I$1:$I$1001,0)=0,"",_xlfn.XLOOKUP(C898,customers!$A$1:$A$1001,customers!$I$1:$I$1001,0))</f>
        <v>Yes</v>
      </c>
    </row>
    <row r="899" spans="1:16" x14ac:dyDescent="0.2">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IF(_xlfn.XLOOKUP(C899,customers!$A$1:$A$1001,customers!$G$1:$G$1001,0)=0,"",_xlfn.XLOOKUP(C899,customers!$A$1:$A$1001,customers!$G$1:$G$1001,0))</f>
        <v>United Kingdom</v>
      </c>
      <c r="I899" t="str">
        <f>IF(_xlfn.XLOOKUP(D899,products!$A$1:$A$1001,products!$B$1:$B$1001,0)=0,"",_xlfn.XLOOKUP(D899,products!$A$1:$A$1001,products!$B$1:$B$1001,0))</f>
        <v>Exc</v>
      </c>
      <c r="J899" t="str">
        <f>IF(_xlfn.XLOOKUP(D899,products!$A$1:$A$1001,products!$C$1:$C$1001,0)=0,"",_xlfn.XLOOKUP(D899,products!$A$1:$A$1001,products!$C$1:$C$1001,0))</f>
        <v>D</v>
      </c>
      <c r="K899" s="1">
        <f>IF(_xlfn.XLOOKUP(D899,products!$A$1:$A$1001,products!$D$1:$D$1001,0)=0,"",_xlfn.XLOOKUP(D899,products!$A$1:$A$1001,products!$D$1:$D$1001,0))</f>
        <v>1</v>
      </c>
      <c r="L899">
        <f>IF(_xlfn.XLOOKUP(D899,products!$A$1:$A$1001,products!$E$1:$E$1001,0)=0,"",_xlfn.XLOOKUP(D899,products!$A$1:$A$1001,products!$E$1:$E$1001,0))</f>
        <v>12.15</v>
      </c>
      <c r="M899">
        <f t="shared" ref="M899:M962" si="42">L899*E899</f>
        <v>24.3</v>
      </c>
      <c r="N899" t="str">
        <f t="shared" ref="N899:N962" si="43">IF(I899="Rob","Robusta",IF( I899="Exc","Excelsa", IF(I899="Ara","Arabica", IF(I899="Lib","Liberica",""))))</f>
        <v>Excelsa</v>
      </c>
      <c r="O899" t="str">
        <f t="shared" ref="O899:O962" si="44">IF(J899="M","Medium", IF(J899="L","Light", IF(J899="D","Dark","")))</f>
        <v>Dark</v>
      </c>
      <c r="P899" t="str">
        <f>IF(_xlfn.XLOOKUP(C899,customers!$A$1:$A$1001,customers!$I$1:$I$1001,0)=0,"",_xlfn.XLOOKUP(C899,customers!$A$1:$A$1001,customers!$I$1:$I$1001,0))</f>
        <v>No</v>
      </c>
    </row>
    <row r="900" spans="1:16" x14ac:dyDescent="0.2">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IF(_xlfn.XLOOKUP(C900,customers!$A$1:$A$1001,customers!$G$1:$G$1001,0)=0,"",_xlfn.XLOOKUP(C900,customers!$A$1:$A$1001,customers!$G$1:$G$1001,0))</f>
        <v>United States</v>
      </c>
      <c r="I900" t="str">
        <f>IF(_xlfn.XLOOKUP(D900,products!$A$1:$A$1001,products!$B$1:$B$1001,0)=0,"",_xlfn.XLOOKUP(D900,products!$A$1:$A$1001,products!$B$1:$B$1001,0))</f>
        <v>Rob</v>
      </c>
      <c r="J900" t="str">
        <f>IF(_xlfn.XLOOKUP(D900,products!$A$1:$A$1001,products!$C$1:$C$1001,0)=0,"",_xlfn.XLOOKUP(D900,products!$A$1:$A$1001,products!$C$1:$C$1001,0))</f>
        <v>L</v>
      </c>
      <c r="K900" s="1">
        <f>IF(_xlfn.XLOOKUP(D900,products!$A$1:$A$1001,products!$D$1:$D$1001,0)=0,"",_xlfn.XLOOKUP(D900,products!$A$1:$A$1001,products!$D$1:$D$1001,0))</f>
        <v>0.5</v>
      </c>
      <c r="L900">
        <f>IF(_xlfn.XLOOKUP(D900,products!$A$1:$A$1001,products!$E$1:$E$1001,0)=0,"",_xlfn.XLOOKUP(D900,products!$A$1:$A$1001,products!$E$1:$E$1001,0))</f>
        <v>7.169999999999999</v>
      </c>
      <c r="M900">
        <f t="shared" si="42"/>
        <v>35.849999999999994</v>
      </c>
      <c r="N900" t="str">
        <f t="shared" si="43"/>
        <v>Robusta</v>
      </c>
      <c r="O900" t="str">
        <f t="shared" si="44"/>
        <v>Light</v>
      </c>
      <c r="P900" t="str">
        <f>IF(_xlfn.XLOOKUP(C900,customers!$A$1:$A$1001,customers!$I$1:$I$1001,0)=0,"",_xlfn.XLOOKUP(C900,customers!$A$1:$A$1001,customers!$I$1:$I$1001,0))</f>
        <v>No</v>
      </c>
    </row>
    <row r="901" spans="1:16" x14ac:dyDescent="0.2">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IF(_xlfn.XLOOKUP(C901,customers!$A$1:$A$1001,customers!$G$1:$G$1001,0)=0,"",_xlfn.XLOOKUP(C901,customers!$A$1:$A$1001,customers!$G$1:$G$1001,0))</f>
        <v>United States</v>
      </c>
      <c r="I901" t="str">
        <f>IF(_xlfn.XLOOKUP(D901,products!$A$1:$A$1001,products!$B$1:$B$1001,0)=0,"",_xlfn.XLOOKUP(D901,products!$A$1:$A$1001,products!$B$1:$B$1001,0))</f>
        <v>Lib</v>
      </c>
      <c r="J901" t="str">
        <f>IF(_xlfn.XLOOKUP(D901,products!$A$1:$A$1001,products!$C$1:$C$1001,0)=0,"",_xlfn.XLOOKUP(D901,products!$A$1:$A$1001,products!$C$1:$C$1001,0))</f>
        <v>M</v>
      </c>
      <c r="K901" s="1">
        <f>IF(_xlfn.XLOOKUP(D901,products!$A$1:$A$1001,products!$D$1:$D$1001,0)=0,"",_xlfn.XLOOKUP(D901,products!$A$1:$A$1001,products!$D$1:$D$1001,0))</f>
        <v>1</v>
      </c>
      <c r="L901">
        <f>IF(_xlfn.XLOOKUP(D901,products!$A$1:$A$1001,products!$E$1:$E$1001,0)=0,"",_xlfn.XLOOKUP(D901,products!$A$1:$A$1001,products!$E$1:$E$1001,0))</f>
        <v>14.55</v>
      </c>
      <c r="M901">
        <f t="shared" si="42"/>
        <v>72.75</v>
      </c>
      <c r="N901" t="str">
        <f t="shared" si="43"/>
        <v>Liberica</v>
      </c>
      <c r="O901" t="str">
        <f t="shared" si="44"/>
        <v>Medium</v>
      </c>
      <c r="P901" t="str">
        <f>IF(_xlfn.XLOOKUP(C901,customers!$A$1:$A$1001,customers!$I$1:$I$1001,0)=0,"",_xlfn.XLOOKUP(C901,customers!$A$1:$A$1001,customers!$I$1:$I$1001,0))</f>
        <v>No</v>
      </c>
    </row>
    <row r="902" spans="1:16" x14ac:dyDescent="0.2">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IF(_xlfn.XLOOKUP(C902,customers!$A$1:$A$1001,customers!$G$1:$G$1001,0)=0,"",_xlfn.XLOOKUP(C902,customers!$A$1:$A$1001,customers!$G$1:$G$1001,0))</f>
        <v>Ireland</v>
      </c>
      <c r="I902" t="str">
        <f>IF(_xlfn.XLOOKUP(D902,products!$A$1:$A$1001,products!$B$1:$B$1001,0)=0,"",_xlfn.XLOOKUP(D902,products!$A$1:$A$1001,products!$B$1:$B$1001,0))</f>
        <v>Lib</v>
      </c>
      <c r="J902" t="str">
        <f>IF(_xlfn.XLOOKUP(D902,products!$A$1:$A$1001,products!$C$1:$C$1001,0)=0,"",_xlfn.XLOOKUP(D902,products!$A$1:$A$1001,products!$C$1:$C$1001,0))</f>
        <v>L</v>
      </c>
      <c r="K902" s="1">
        <f>IF(_xlfn.XLOOKUP(D902,products!$A$1:$A$1001,products!$D$1:$D$1001,0)=0,"",_xlfn.XLOOKUP(D902,products!$A$1:$A$1001,products!$D$1:$D$1001,0))</f>
        <v>1</v>
      </c>
      <c r="L902">
        <f>IF(_xlfn.XLOOKUP(D902,products!$A$1:$A$1001,products!$E$1:$E$1001,0)=0,"",_xlfn.XLOOKUP(D902,products!$A$1:$A$1001,products!$E$1:$E$1001,0))</f>
        <v>15.85</v>
      </c>
      <c r="M902">
        <f t="shared" si="42"/>
        <v>47.55</v>
      </c>
      <c r="N902" t="str">
        <f t="shared" si="43"/>
        <v>Liberica</v>
      </c>
      <c r="O902" t="str">
        <f t="shared" si="44"/>
        <v>Light</v>
      </c>
      <c r="P902" t="str">
        <f>IF(_xlfn.XLOOKUP(C902,customers!$A$1:$A$1001,customers!$I$1:$I$1001,0)=0,"",_xlfn.XLOOKUP(C902,customers!$A$1:$A$1001,customers!$I$1:$I$1001,0))</f>
        <v>No</v>
      </c>
    </row>
    <row r="903" spans="1:16" x14ac:dyDescent="0.2">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IF(_xlfn.XLOOKUP(C903,customers!$A$1:$A$1001,customers!$G$1:$G$1001,0)=0,"",_xlfn.XLOOKUP(C903,customers!$A$1:$A$1001,customers!$G$1:$G$1001,0))</f>
        <v>United States</v>
      </c>
      <c r="I903" t="str">
        <f>IF(_xlfn.XLOOKUP(D903,products!$A$1:$A$1001,products!$B$1:$B$1001,0)=0,"",_xlfn.XLOOKUP(D903,products!$A$1:$A$1001,products!$B$1:$B$1001,0))</f>
        <v>Rob</v>
      </c>
      <c r="J903" t="str">
        <f>IF(_xlfn.XLOOKUP(D903,products!$A$1:$A$1001,products!$C$1:$C$1001,0)=0,"",_xlfn.XLOOKUP(D903,products!$A$1:$A$1001,products!$C$1:$C$1001,0))</f>
        <v>L</v>
      </c>
      <c r="K903" s="1">
        <f>IF(_xlfn.XLOOKUP(D903,products!$A$1:$A$1001,products!$D$1:$D$1001,0)=0,"",_xlfn.XLOOKUP(D903,products!$A$1:$A$1001,products!$D$1:$D$1001,0))</f>
        <v>0.2</v>
      </c>
      <c r="L903">
        <f>IF(_xlfn.XLOOKUP(D903,products!$A$1:$A$1001,products!$E$1:$E$1001,0)=0,"",_xlfn.XLOOKUP(D903,products!$A$1:$A$1001,products!$E$1:$E$1001,0))</f>
        <v>3.5849999999999995</v>
      </c>
      <c r="M903">
        <f t="shared" si="42"/>
        <v>3.5849999999999995</v>
      </c>
      <c r="N903" t="str">
        <f t="shared" si="43"/>
        <v>Robusta</v>
      </c>
      <c r="O903" t="str">
        <f t="shared" si="44"/>
        <v>Light</v>
      </c>
      <c r="P903" t="str">
        <f>IF(_xlfn.XLOOKUP(C903,customers!$A$1:$A$1001,customers!$I$1:$I$1001,0)=0,"",_xlfn.XLOOKUP(C903,customers!$A$1:$A$1001,customers!$I$1:$I$1001,0))</f>
        <v>Yes</v>
      </c>
    </row>
    <row r="904" spans="1:16" x14ac:dyDescent="0.2">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IF(_xlfn.XLOOKUP(C904,customers!$A$1:$A$1001,customers!$G$1:$G$1001,0)=0,"",_xlfn.XLOOKUP(C904,customers!$A$1:$A$1001,customers!$G$1:$G$1001,0))</f>
        <v>United States</v>
      </c>
      <c r="I904" t="str">
        <f>IF(_xlfn.XLOOKUP(D904,products!$A$1:$A$1001,products!$B$1:$B$1001,0)=0,"",_xlfn.XLOOKUP(D904,products!$A$1:$A$1001,products!$B$1:$B$1001,0))</f>
        <v>Exc</v>
      </c>
      <c r="J904" t="str">
        <f>IF(_xlfn.XLOOKUP(D904,products!$A$1:$A$1001,products!$C$1:$C$1001,0)=0,"",_xlfn.XLOOKUP(D904,products!$A$1:$A$1001,products!$C$1:$C$1001,0))</f>
        <v>M</v>
      </c>
      <c r="K904" s="1">
        <f>IF(_xlfn.XLOOKUP(D904,products!$A$1:$A$1001,products!$D$1:$D$1001,0)=0,"",_xlfn.XLOOKUP(D904,products!$A$1:$A$1001,products!$D$1:$D$1001,0))</f>
        <v>2.5</v>
      </c>
      <c r="L904">
        <f>IF(_xlfn.XLOOKUP(D904,products!$A$1:$A$1001,products!$E$1:$E$1001,0)=0,"",_xlfn.XLOOKUP(D904,products!$A$1:$A$1001,products!$E$1:$E$1001,0))</f>
        <v>31.624999999999996</v>
      </c>
      <c r="M904">
        <f t="shared" si="42"/>
        <v>158.12499999999997</v>
      </c>
      <c r="N904" t="str">
        <f t="shared" si="43"/>
        <v>Excelsa</v>
      </c>
      <c r="O904" t="str">
        <f t="shared" si="44"/>
        <v>Medium</v>
      </c>
      <c r="P904" t="str">
        <f>IF(_xlfn.XLOOKUP(C904,customers!$A$1:$A$1001,customers!$I$1:$I$1001,0)=0,"",_xlfn.XLOOKUP(C904,customers!$A$1:$A$1001,customers!$I$1:$I$1001,0))</f>
        <v>No</v>
      </c>
    </row>
    <row r="905" spans="1:16" x14ac:dyDescent="0.2">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IF(_xlfn.XLOOKUP(C905,customers!$A$1:$A$1001,customers!$G$1:$G$1001,0)=0,"",_xlfn.XLOOKUP(C905,customers!$A$1:$A$1001,customers!$G$1:$G$1001,0))</f>
        <v>United States</v>
      </c>
      <c r="I905" t="str">
        <f>IF(_xlfn.XLOOKUP(D905,products!$A$1:$A$1001,products!$B$1:$B$1001,0)=0,"",_xlfn.XLOOKUP(D905,products!$A$1:$A$1001,products!$B$1:$B$1001,0))</f>
        <v>Lib</v>
      </c>
      <c r="J905" t="str">
        <f>IF(_xlfn.XLOOKUP(D905,products!$A$1:$A$1001,products!$C$1:$C$1001,0)=0,"",_xlfn.XLOOKUP(D905,products!$A$1:$A$1001,products!$C$1:$C$1001,0))</f>
        <v>M</v>
      </c>
      <c r="K905" s="1">
        <f>IF(_xlfn.XLOOKUP(D905,products!$A$1:$A$1001,products!$D$1:$D$1001,0)=0,"",_xlfn.XLOOKUP(D905,products!$A$1:$A$1001,products!$D$1:$D$1001,0))</f>
        <v>0.5</v>
      </c>
      <c r="L905">
        <f>IF(_xlfn.XLOOKUP(D905,products!$A$1:$A$1001,products!$E$1:$E$1001,0)=0,"",_xlfn.XLOOKUP(D905,products!$A$1:$A$1001,products!$E$1:$E$1001,0))</f>
        <v>8.73</v>
      </c>
      <c r="M905">
        <f t="shared" si="42"/>
        <v>17.46</v>
      </c>
      <c r="N905" t="str">
        <f t="shared" si="43"/>
        <v>Liberica</v>
      </c>
      <c r="O905" t="str">
        <f t="shared" si="44"/>
        <v>Medium</v>
      </c>
      <c r="P905" t="str">
        <f>IF(_xlfn.XLOOKUP(C905,customers!$A$1:$A$1001,customers!$I$1:$I$1001,0)=0,"",_xlfn.XLOOKUP(C905,customers!$A$1:$A$1001,customers!$I$1:$I$1001,0))</f>
        <v>No</v>
      </c>
    </row>
    <row r="906" spans="1:16" x14ac:dyDescent="0.2">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IF(_xlfn.XLOOKUP(C906,customers!$A$1:$A$1001,customers!$G$1:$G$1001,0)=0,"",_xlfn.XLOOKUP(C906,customers!$A$1:$A$1001,customers!$G$1:$G$1001,0))</f>
        <v>United States</v>
      </c>
      <c r="I906" t="str">
        <f>IF(_xlfn.XLOOKUP(D906,products!$A$1:$A$1001,products!$B$1:$B$1001,0)=0,"",_xlfn.XLOOKUP(D906,products!$A$1:$A$1001,products!$B$1:$B$1001,0))</f>
        <v>Ara</v>
      </c>
      <c r="J906" t="str">
        <f>IF(_xlfn.XLOOKUP(D906,products!$A$1:$A$1001,products!$C$1:$C$1001,0)=0,"",_xlfn.XLOOKUP(D906,products!$A$1:$A$1001,products!$C$1:$C$1001,0))</f>
        <v>L</v>
      </c>
      <c r="K906" s="1">
        <f>IF(_xlfn.XLOOKUP(D906,products!$A$1:$A$1001,products!$D$1:$D$1001,0)=0,"",_xlfn.XLOOKUP(D906,products!$A$1:$A$1001,products!$D$1:$D$1001,0))</f>
        <v>2.5</v>
      </c>
      <c r="L906">
        <f>IF(_xlfn.XLOOKUP(D906,products!$A$1:$A$1001,products!$E$1:$E$1001,0)=0,"",_xlfn.XLOOKUP(D906,products!$A$1:$A$1001,products!$E$1:$E$1001,0))</f>
        <v>29.784999999999997</v>
      </c>
      <c r="M906">
        <f t="shared" si="42"/>
        <v>148.92499999999998</v>
      </c>
      <c r="N906" t="str">
        <f t="shared" si="43"/>
        <v>Arabica</v>
      </c>
      <c r="O906" t="str">
        <f t="shared" si="44"/>
        <v>Light</v>
      </c>
      <c r="P906" t="str">
        <f>IF(_xlfn.XLOOKUP(C906,customers!$A$1:$A$1001,customers!$I$1:$I$1001,0)=0,"",_xlfn.XLOOKUP(C906,customers!$A$1:$A$1001,customers!$I$1:$I$1001,0))</f>
        <v>No</v>
      </c>
    </row>
    <row r="907" spans="1:16" x14ac:dyDescent="0.2">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IF(_xlfn.XLOOKUP(C907,customers!$A$1:$A$1001,customers!$G$1:$G$1001,0)=0,"",_xlfn.XLOOKUP(C907,customers!$A$1:$A$1001,customers!$G$1:$G$1001,0))</f>
        <v>United States</v>
      </c>
      <c r="I907" t="str">
        <f>IF(_xlfn.XLOOKUP(D907,products!$A$1:$A$1001,products!$B$1:$B$1001,0)=0,"",_xlfn.XLOOKUP(D907,products!$A$1:$A$1001,products!$B$1:$B$1001,0))</f>
        <v>Ara</v>
      </c>
      <c r="J907" t="str">
        <f>IF(_xlfn.XLOOKUP(D907,products!$A$1:$A$1001,products!$C$1:$C$1001,0)=0,"",_xlfn.XLOOKUP(D907,products!$A$1:$A$1001,products!$C$1:$C$1001,0))</f>
        <v>M</v>
      </c>
      <c r="K907" s="1">
        <f>IF(_xlfn.XLOOKUP(D907,products!$A$1:$A$1001,products!$D$1:$D$1001,0)=0,"",_xlfn.XLOOKUP(D907,products!$A$1:$A$1001,products!$D$1:$D$1001,0))</f>
        <v>0.5</v>
      </c>
      <c r="L907">
        <f>IF(_xlfn.XLOOKUP(D907,products!$A$1:$A$1001,products!$E$1:$E$1001,0)=0,"",_xlfn.XLOOKUP(D907,products!$A$1:$A$1001,products!$E$1:$E$1001,0))</f>
        <v>6.75</v>
      </c>
      <c r="M907">
        <f t="shared" si="42"/>
        <v>40.5</v>
      </c>
      <c r="N907" t="str">
        <f t="shared" si="43"/>
        <v>Arabica</v>
      </c>
      <c r="O907" t="str">
        <f t="shared" si="44"/>
        <v>Medium</v>
      </c>
      <c r="P907" t="str">
        <f>IF(_xlfn.XLOOKUP(C907,customers!$A$1:$A$1001,customers!$I$1:$I$1001,0)=0,"",_xlfn.XLOOKUP(C907,customers!$A$1:$A$1001,customers!$I$1:$I$1001,0))</f>
        <v>Yes</v>
      </c>
    </row>
    <row r="908" spans="1:16" x14ac:dyDescent="0.2">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IF(_xlfn.XLOOKUP(C908,customers!$A$1:$A$1001,customers!$G$1:$G$1001,0)=0,"",_xlfn.XLOOKUP(C908,customers!$A$1:$A$1001,customers!$G$1:$G$1001,0))</f>
        <v>United States</v>
      </c>
      <c r="I908" t="str">
        <f>IF(_xlfn.XLOOKUP(D908,products!$A$1:$A$1001,products!$B$1:$B$1001,0)=0,"",_xlfn.XLOOKUP(D908,products!$A$1:$A$1001,products!$B$1:$B$1001,0))</f>
        <v>Ara</v>
      </c>
      <c r="J908" t="str">
        <f>IF(_xlfn.XLOOKUP(D908,products!$A$1:$A$1001,products!$C$1:$C$1001,0)=0,"",_xlfn.XLOOKUP(D908,products!$A$1:$A$1001,products!$C$1:$C$1001,0))</f>
        <v>M</v>
      </c>
      <c r="K908" s="1">
        <f>IF(_xlfn.XLOOKUP(D908,products!$A$1:$A$1001,products!$D$1:$D$1001,0)=0,"",_xlfn.XLOOKUP(D908,products!$A$1:$A$1001,products!$D$1:$D$1001,0))</f>
        <v>0.5</v>
      </c>
      <c r="L908">
        <f>IF(_xlfn.XLOOKUP(D908,products!$A$1:$A$1001,products!$E$1:$E$1001,0)=0,"",_xlfn.XLOOKUP(D908,products!$A$1:$A$1001,products!$E$1:$E$1001,0))</f>
        <v>6.75</v>
      </c>
      <c r="M908">
        <f t="shared" si="42"/>
        <v>27</v>
      </c>
      <c r="N908" t="str">
        <f t="shared" si="43"/>
        <v>Arabica</v>
      </c>
      <c r="O908" t="str">
        <f t="shared" si="44"/>
        <v>Medium</v>
      </c>
      <c r="P908" t="str">
        <f>IF(_xlfn.XLOOKUP(C908,customers!$A$1:$A$1001,customers!$I$1:$I$1001,0)=0,"",_xlfn.XLOOKUP(C908,customers!$A$1:$A$1001,customers!$I$1:$I$1001,0))</f>
        <v>Yes</v>
      </c>
    </row>
    <row r="909" spans="1:16" x14ac:dyDescent="0.2">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IF(_xlfn.XLOOKUP(C909,customers!$A$1:$A$1001,customers!$G$1:$G$1001,0)=0,"",_xlfn.XLOOKUP(C909,customers!$A$1:$A$1001,customers!$G$1:$G$1001,0))</f>
        <v>United States</v>
      </c>
      <c r="I909" t="str">
        <f>IF(_xlfn.XLOOKUP(D909,products!$A$1:$A$1001,products!$B$1:$B$1001,0)=0,"",_xlfn.XLOOKUP(D909,products!$A$1:$A$1001,products!$B$1:$B$1001,0))</f>
        <v>Lib</v>
      </c>
      <c r="J909" t="str">
        <f>IF(_xlfn.XLOOKUP(D909,products!$A$1:$A$1001,products!$C$1:$C$1001,0)=0,"",_xlfn.XLOOKUP(D909,products!$A$1:$A$1001,products!$C$1:$C$1001,0))</f>
        <v>D</v>
      </c>
      <c r="K909" s="1">
        <f>IF(_xlfn.XLOOKUP(D909,products!$A$1:$A$1001,products!$D$1:$D$1001,0)=0,"",_xlfn.XLOOKUP(D909,products!$A$1:$A$1001,products!$D$1:$D$1001,0))</f>
        <v>1</v>
      </c>
      <c r="L909">
        <f>IF(_xlfn.XLOOKUP(D909,products!$A$1:$A$1001,products!$E$1:$E$1001,0)=0,"",_xlfn.XLOOKUP(D909,products!$A$1:$A$1001,products!$E$1:$E$1001,0))</f>
        <v>12.95</v>
      </c>
      <c r="M909">
        <f t="shared" si="42"/>
        <v>38.849999999999994</v>
      </c>
      <c r="N909" t="str">
        <f t="shared" si="43"/>
        <v>Liberica</v>
      </c>
      <c r="O909" t="str">
        <f t="shared" si="44"/>
        <v>Dark</v>
      </c>
      <c r="P909" t="str">
        <f>IF(_xlfn.XLOOKUP(C909,customers!$A$1:$A$1001,customers!$I$1:$I$1001,0)=0,"",_xlfn.XLOOKUP(C909,customers!$A$1:$A$1001,customers!$I$1:$I$1001,0))</f>
        <v>No</v>
      </c>
    </row>
    <row r="910" spans="1:16" x14ac:dyDescent="0.2">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IF(_xlfn.XLOOKUP(C910,customers!$A$1:$A$1001,customers!$G$1:$G$1001,0)=0,"",_xlfn.XLOOKUP(C910,customers!$A$1:$A$1001,customers!$G$1:$G$1001,0))</f>
        <v>United States</v>
      </c>
      <c r="I910" t="str">
        <f>IF(_xlfn.XLOOKUP(D910,products!$A$1:$A$1001,products!$B$1:$B$1001,0)=0,"",_xlfn.XLOOKUP(D910,products!$A$1:$A$1001,products!$B$1:$B$1001,0))</f>
        <v>Rob</v>
      </c>
      <c r="J910" t="str">
        <f>IF(_xlfn.XLOOKUP(D910,products!$A$1:$A$1001,products!$C$1:$C$1001,0)=0,"",_xlfn.XLOOKUP(D910,products!$A$1:$A$1001,products!$C$1:$C$1001,0))</f>
        <v>L</v>
      </c>
      <c r="K910" s="1">
        <f>IF(_xlfn.XLOOKUP(D910,products!$A$1:$A$1001,products!$D$1:$D$1001,0)=0,"",_xlfn.XLOOKUP(D910,products!$A$1:$A$1001,products!$D$1:$D$1001,0))</f>
        <v>1</v>
      </c>
      <c r="L910">
        <f>IF(_xlfn.XLOOKUP(D910,products!$A$1:$A$1001,products!$E$1:$E$1001,0)=0,"",_xlfn.XLOOKUP(D910,products!$A$1:$A$1001,products!$E$1:$E$1001,0))</f>
        <v>11.95</v>
      </c>
      <c r="M910">
        <f t="shared" si="42"/>
        <v>59.75</v>
      </c>
      <c r="N910" t="str">
        <f t="shared" si="43"/>
        <v>Robusta</v>
      </c>
      <c r="O910" t="str">
        <f t="shared" si="44"/>
        <v>Light</v>
      </c>
      <c r="P910" t="str">
        <f>IF(_xlfn.XLOOKUP(C910,customers!$A$1:$A$1001,customers!$I$1:$I$1001,0)=0,"",_xlfn.XLOOKUP(C910,customers!$A$1:$A$1001,customers!$I$1:$I$1001,0))</f>
        <v>No</v>
      </c>
    </row>
    <row r="911" spans="1:16" x14ac:dyDescent="0.2">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IF(_xlfn.XLOOKUP(C911,customers!$A$1:$A$1001,customers!$G$1:$G$1001,0)=0,"",_xlfn.XLOOKUP(C911,customers!$A$1:$A$1001,customers!$G$1:$G$1001,0))</f>
        <v>United States</v>
      </c>
      <c r="I911" t="str">
        <f>IF(_xlfn.XLOOKUP(D911,products!$A$1:$A$1001,products!$B$1:$B$1001,0)=0,"",_xlfn.XLOOKUP(D911,products!$A$1:$A$1001,products!$B$1:$B$1001,0))</f>
        <v>Rob</v>
      </c>
      <c r="J911" t="str">
        <f>IF(_xlfn.XLOOKUP(D911,products!$A$1:$A$1001,products!$C$1:$C$1001,0)=0,"",_xlfn.XLOOKUP(D911,products!$A$1:$A$1001,products!$C$1:$C$1001,0))</f>
        <v>L</v>
      </c>
      <c r="K911" s="1">
        <f>IF(_xlfn.XLOOKUP(D911,products!$A$1:$A$1001,products!$D$1:$D$1001,0)=0,"",_xlfn.XLOOKUP(D911,products!$A$1:$A$1001,products!$D$1:$D$1001,0))</f>
        <v>0.2</v>
      </c>
      <c r="L911">
        <f>IF(_xlfn.XLOOKUP(D911,products!$A$1:$A$1001,products!$E$1:$E$1001,0)=0,"",_xlfn.XLOOKUP(D911,products!$A$1:$A$1001,products!$E$1:$E$1001,0))</f>
        <v>3.5849999999999995</v>
      </c>
      <c r="M911">
        <f t="shared" si="42"/>
        <v>10.754999999999999</v>
      </c>
      <c r="N911" t="str">
        <f t="shared" si="43"/>
        <v>Robusta</v>
      </c>
      <c r="O911" t="str">
        <f t="shared" si="44"/>
        <v>Light</v>
      </c>
      <c r="P911" t="str">
        <f>IF(_xlfn.XLOOKUP(C911,customers!$A$1:$A$1001,customers!$I$1:$I$1001,0)=0,"",_xlfn.XLOOKUP(C911,customers!$A$1:$A$1001,customers!$I$1:$I$1001,0))</f>
        <v>No</v>
      </c>
    </row>
    <row r="912" spans="1:16" x14ac:dyDescent="0.2">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IF(_xlfn.XLOOKUP(C912,customers!$A$1:$A$1001,customers!$G$1:$G$1001,0)=0,"",_xlfn.XLOOKUP(C912,customers!$A$1:$A$1001,customers!$G$1:$G$1001,0))</f>
        <v>United States</v>
      </c>
      <c r="I912" t="str">
        <f>IF(_xlfn.XLOOKUP(D912,products!$A$1:$A$1001,products!$B$1:$B$1001,0)=0,"",_xlfn.XLOOKUP(D912,products!$A$1:$A$1001,products!$B$1:$B$1001,0))</f>
        <v>Ara</v>
      </c>
      <c r="J912" t="str">
        <f>IF(_xlfn.XLOOKUP(D912,products!$A$1:$A$1001,products!$C$1:$C$1001,0)=0,"",_xlfn.XLOOKUP(D912,products!$A$1:$A$1001,products!$C$1:$C$1001,0))</f>
        <v>D</v>
      </c>
      <c r="K912" s="1">
        <f>IF(_xlfn.XLOOKUP(D912,products!$A$1:$A$1001,products!$D$1:$D$1001,0)=0,"",_xlfn.XLOOKUP(D912,products!$A$1:$A$1001,products!$D$1:$D$1001,0))</f>
        <v>2.5</v>
      </c>
      <c r="L912">
        <f>IF(_xlfn.XLOOKUP(D912,products!$A$1:$A$1001,products!$E$1:$E$1001,0)=0,"",_xlfn.XLOOKUP(D912,products!$A$1:$A$1001,products!$E$1:$E$1001,0))</f>
        <v>22.884999999999998</v>
      </c>
      <c r="M912">
        <f t="shared" si="42"/>
        <v>91.539999999999992</v>
      </c>
      <c r="N912" t="str">
        <f t="shared" si="43"/>
        <v>Arabica</v>
      </c>
      <c r="O912" t="str">
        <f t="shared" si="44"/>
        <v>Dark</v>
      </c>
      <c r="P912" t="str">
        <f>IF(_xlfn.XLOOKUP(C912,customers!$A$1:$A$1001,customers!$I$1:$I$1001,0)=0,"",_xlfn.XLOOKUP(C912,customers!$A$1:$A$1001,customers!$I$1:$I$1001,0))</f>
        <v>No</v>
      </c>
    </row>
    <row r="913" spans="1:16" x14ac:dyDescent="0.2">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IF(_xlfn.XLOOKUP(C913,customers!$A$1:$A$1001,customers!$G$1:$G$1001,0)=0,"",_xlfn.XLOOKUP(C913,customers!$A$1:$A$1001,customers!$G$1:$G$1001,0))</f>
        <v>United States</v>
      </c>
      <c r="I913" t="str">
        <f>IF(_xlfn.XLOOKUP(D913,products!$A$1:$A$1001,products!$B$1:$B$1001,0)=0,"",_xlfn.XLOOKUP(D913,products!$A$1:$A$1001,products!$B$1:$B$1001,0))</f>
        <v>Ara</v>
      </c>
      <c r="J913" t="str">
        <f>IF(_xlfn.XLOOKUP(D913,products!$A$1:$A$1001,products!$C$1:$C$1001,0)=0,"",_xlfn.XLOOKUP(D913,products!$A$1:$A$1001,products!$C$1:$C$1001,0))</f>
        <v>M</v>
      </c>
      <c r="K913" s="1">
        <f>IF(_xlfn.XLOOKUP(D913,products!$A$1:$A$1001,products!$D$1:$D$1001,0)=0,"",_xlfn.XLOOKUP(D913,products!$A$1:$A$1001,products!$D$1:$D$1001,0))</f>
        <v>1</v>
      </c>
      <c r="L913">
        <f>IF(_xlfn.XLOOKUP(D913,products!$A$1:$A$1001,products!$E$1:$E$1001,0)=0,"",_xlfn.XLOOKUP(D913,products!$A$1:$A$1001,products!$E$1:$E$1001,0))</f>
        <v>11.25</v>
      </c>
      <c r="M913">
        <f t="shared" si="42"/>
        <v>45</v>
      </c>
      <c r="N913" t="str">
        <f t="shared" si="43"/>
        <v>Arabica</v>
      </c>
      <c r="O913" t="str">
        <f t="shared" si="44"/>
        <v>Medium</v>
      </c>
      <c r="P913" t="str">
        <f>IF(_xlfn.XLOOKUP(C913,customers!$A$1:$A$1001,customers!$I$1:$I$1001,0)=0,"",_xlfn.XLOOKUP(C913,customers!$A$1:$A$1001,customers!$I$1:$I$1001,0))</f>
        <v>Yes</v>
      </c>
    </row>
    <row r="914" spans="1:16" x14ac:dyDescent="0.2">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IF(_xlfn.XLOOKUP(C914,customers!$A$1:$A$1001,customers!$G$1:$G$1001,0)=0,"",_xlfn.XLOOKUP(C914,customers!$A$1:$A$1001,customers!$G$1:$G$1001,0))</f>
        <v>United States</v>
      </c>
      <c r="I914" t="str">
        <f>IF(_xlfn.XLOOKUP(D914,products!$A$1:$A$1001,products!$B$1:$B$1001,0)=0,"",_xlfn.XLOOKUP(D914,products!$A$1:$A$1001,products!$B$1:$B$1001,0))</f>
        <v>Rob</v>
      </c>
      <c r="J914" t="str">
        <f>IF(_xlfn.XLOOKUP(D914,products!$A$1:$A$1001,products!$C$1:$C$1001,0)=0,"",_xlfn.XLOOKUP(D914,products!$A$1:$A$1001,products!$C$1:$C$1001,0))</f>
        <v>M</v>
      </c>
      <c r="K914" s="1">
        <f>IF(_xlfn.XLOOKUP(D914,products!$A$1:$A$1001,products!$D$1:$D$1001,0)=0,"",_xlfn.XLOOKUP(D914,products!$A$1:$A$1001,products!$D$1:$D$1001,0))</f>
        <v>2.5</v>
      </c>
      <c r="L914">
        <f>IF(_xlfn.XLOOKUP(D914,products!$A$1:$A$1001,products!$E$1:$E$1001,0)=0,"",_xlfn.XLOOKUP(D914,products!$A$1:$A$1001,products!$E$1:$E$1001,0))</f>
        <v>22.884999999999998</v>
      </c>
      <c r="M914">
        <f t="shared" si="42"/>
        <v>137.31</v>
      </c>
      <c r="N914" t="str">
        <f t="shared" si="43"/>
        <v>Robusta</v>
      </c>
      <c r="O914" t="str">
        <f t="shared" si="44"/>
        <v>Medium</v>
      </c>
      <c r="P914" t="str">
        <f>IF(_xlfn.XLOOKUP(C914,customers!$A$1:$A$1001,customers!$I$1:$I$1001,0)=0,"",_xlfn.XLOOKUP(C914,customers!$A$1:$A$1001,customers!$I$1:$I$1001,0))</f>
        <v>Yes</v>
      </c>
    </row>
    <row r="915" spans="1:16" x14ac:dyDescent="0.2">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IF(_xlfn.XLOOKUP(C915,customers!$A$1:$A$1001,customers!$G$1:$G$1001,0)=0,"",_xlfn.XLOOKUP(C915,customers!$A$1:$A$1001,customers!$G$1:$G$1001,0))</f>
        <v>United States</v>
      </c>
      <c r="I915" t="str">
        <f>IF(_xlfn.XLOOKUP(D915,products!$A$1:$A$1001,products!$B$1:$B$1001,0)=0,"",_xlfn.XLOOKUP(D915,products!$A$1:$A$1001,products!$B$1:$B$1001,0))</f>
        <v>Ara</v>
      </c>
      <c r="J915" t="str">
        <f>IF(_xlfn.XLOOKUP(D915,products!$A$1:$A$1001,products!$C$1:$C$1001,0)=0,"",_xlfn.XLOOKUP(D915,products!$A$1:$A$1001,products!$C$1:$C$1001,0))</f>
        <v>M</v>
      </c>
      <c r="K915" s="1">
        <f>IF(_xlfn.XLOOKUP(D915,products!$A$1:$A$1001,products!$D$1:$D$1001,0)=0,"",_xlfn.XLOOKUP(D915,products!$A$1:$A$1001,products!$D$1:$D$1001,0))</f>
        <v>0.5</v>
      </c>
      <c r="L915">
        <f>IF(_xlfn.XLOOKUP(D915,products!$A$1:$A$1001,products!$E$1:$E$1001,0)=0,"",_xlfn.XLOOKUP(D915,products!$A$1:$A$1001,products!$E$1:$E$1001,0))</f>
        <v>6.75</v>
      </c>
      <c r="M915">
        <f t="shared" si="42"/>
        <v>6.75</v>
      </c>
      <c r="N915" t="str">
        <f t="shared" si="43"/>
        <v>Arabica</v>
      </c>
      <c r="O915" t="str">
        <f t="shared" si="44"/>
        <v>Medium</v>
      </c>
      <c r="P915" t="str">
        <f>IF(_xlfn.XLOOKUP(C915,customers!$A$1:$A$1001,customers!$I$1:$I$1001,0)=0,"",_xlfn.XLOOKUP(C915,customers!$A$1:$A$1001,customers!$I$1:$I$1001,0))</f>
        <v>No</v>
      </c>
    </row>
    <row r="916" spans="1:16" x14ac:dyDescent="0.2">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IF(_xlfn.XLOOKUP(C916,customers!$A$1:$A$1001,customers!$G$1:$G$1001,0)=0,"",_xlfn.XLOOKUP(C916,customers!$A$1:$A$1001,customers!$G$1:$G$1001,0))</f>
        <v>United States</v>
      </c>
      <c r="I916" t="str">
        <f>IF(_xlfn.XLOOKUP(D916,products!$A$1:$A$1001,products!$B$1:$B$1001,0)=0,"",_xlfn.XLOOKUP(D916,products!$A$1:$A$1001,products!$B$1:$B$1001,0))</f>
        <v>Ara</v>
      </c>
      <c r="J916" t="str">
        <f>IF(_xlfn.XLOOKUP(D916,products!$A$1:$A$1001,products!$C$1:$C$1001,0)=0,"",_xlfn.XLOOKUP(D916,products!$A$1:$A$1001,products!$C$1:$C$1001,0))</f>
        <v>M</v>
      </c>
      <c r="K916" s="1">
        <f>IF(_xlfn.XLOOKUP(D916,products!$A$1:$A$1001,products!$D$1:$D$1001,0)=0,"",_xlfn.XLOOKUP(D916,products!$A$1:$A$1001,products!$D$1:$D$1001,0))</f>
        <v>1</v>
      </c>
      <c r="L916">
        <f>IF(_xlfn.XLOOKUP(D916,products!$A$1:$A$1001,products!$E$1:$E$1001,0)=0,"",_xlfn.XLOOKUP(D916,products!$A$1:$A$1001,products!$E$1:$E$1001,0))</f>
        <v>11.25</v>
      </c>
      <c r="M916">
        <f t="shared" si="42"/>
        <v>45</v>
      </c>
      <c r="N916" t="str">
        <f t="shared" si="43"/>
        <v>Arabica</v>
      </c>
      <c r="O916" t="str">
        <f t="shared" si="44"/>
        <v>Medium</v>
      </c>
      <c r="P916" t="str">
        <f>IF(_xlfn.XLOOKUP(C916,customers!$A$1:$A$1001,customers!$I$1:$I$1001,0)=0,"",_xlfn.XLOOKUP(C916,customers!$A$1:$A$1001,customers!$I$1:$I$1001,0))</f>
        <v>No</v>
      </c>
    </row>
    <row r="917" spans="1:16" x14ac:dyDescent="0.2">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IF(_xlfn.XLOOKUP(C917,customers!$A$1:$A$1001,customers!$G$1:$G$1001,0)=0,"",_xlfn.XLOOKUP(C917,customers!$A$1:$A$1001,customers!$G$1:$G$1001,0))</f>
        <v>United States</v>
      </c>
      <c r="I917" t="str">
        <f>IF(_xlfn.XLOOKUP(D917,products!$A$1:$A$1001,products!$B$1:$B$1001,0)=0,"",_xlfn.XLOOKUP(D917,products!$A$1:$A$1001,products!$B$1:$B$1001,0))</f>
        <v>Exc</v>
      </c>
      <c r="J917" t="str">
        <f>IF(_xlfn.XLOOKUP(D917,products!$A$1:$A$1001,products!$C$1:$C$1001,0)=0,"",_xlfn.XLOOKUP(D917,products!$A$1:$A$1001,products!$C$1:$C$1001,0))</f>
        <v>D</v>
      </c>
      <c r="K917" s="1">
        <f>IF(_xlfn.XLOOKUP(D917,products!$A$1:$A$1001,products!$D$1:$D$1001,0)=0,"",_xlfn.XLOOKUP(D917,products!$A$1:$A$1001,products!$D$1:$D$1001,0))</f>
        <v>2.5</v>
      </c>
      <c r="L917">
        <f>IF(_xlfn.XLOOKUP(D917,products!$A$1:$A$1001,products!$E$1:$E$1001,0)=0,"",_xlfn.XLOOKUP(D917,products!$A$1:$A$1001,products!$E$1:$E$1001,0))</f>
        <v>27.945</v>
      </c>
      <c r="M917">
        <f t="shared" si="42"/>
        <v>83.835000000000008</v>
      </c>
      <c r="N917" t="str">
        <f t="shared" si="43"/>
        <v>Excelsa</v>
      </c>
      <c r="O917" t="str">
        <f t="shared" si="44"/>
        <v>Dark</v>
      </c>
      <c r="P917" t="str">
        <f>IF(_xlfn.XLOOKUP(C917,customers!$A$1:$A$1001,customers!$I$1:$I$1001,0)=0,"",_xlfn.XLOOKUP(C917,customers!$A$1:$A$1001,customers!$I$1:$I$1001,0))</f>
        <v>Yes</v>
      </c>
    </row>
    <row r="918" spans="1:16" x14ac:dyDescent="0.2">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IF(_xlfn.XLOOKUP(C918,customers!$A$1:$A$1001,customers!$G$1:$G$1001,0)=0,"",_xlfn.XLOOKUP(C918,customers!$A$1:$A$1001,customers!$G$1:$G$1001,0))</f>
        <v>Ireland</v>
      </c>
      <c r="I918" t="str">
        <f>IF(_xlfn.XLOOKUP(D918,products!$A$1:$A$1001,products!$B$1:$B$1001,0)=0,"",_xlfn.XLOOKUP(D918,products!$A$1:$A$1001,products!$B$1:$B$1001,0))</f>
        <v>Exc</v>
      </c>
      <c r="J918" t="str">
        <f>IF(_xlfn.XLOOKUP(D918,products!$A$1:$A$1001,products!$C$1:$C$1001,0)=0,"",_xlfn.XLOOKUP(D918,products!$A$1:$A$1001,products!$C$1:$C$1001,0))</f>
        <v>D</v>
      </c>
      <c r="K918" s="1">
        <f>IF(_xlfn.XLOOKUP(D918,products!$A$1:$A$1001,products!$D$1:$D$1001,0)=0,"",_xlfn.XLOOKUP(D918,products!$A$1:$A$1001,products!$D$1:$D$1001,0))</f>
        <v>0.2</v>
      </c>
      <c r="L918">
        <f>IF(_xlfn.XLOOKUP(D918,products!$A$1:$A$1001,products!$E$1:$E$1001,0)=0,"",_xlfn.XLOOKUP(D918,products!$A$1:$A$1001,products!$E$1:$E$1001,0))</f>
        <v>3.645</v>
      </c>
      <c r="M918">
        <f t="shared" si="42"/>
        <v>3.645</v>
      </c>
      <c r="N918" t="str">
        <f t="shared" si="43"/>
        <v>Excelsa</v>
      </c>
      <c r="O918" t="str">
        <f t="shared" si="44"/>
        <v>Dark</v>
      </c>
      <c r="P918" t="str">
        <f>IF(_xlfn.XLOOKUP(C918,customers!$A$1:$A$1001,customers!$I$1:$I$1001,0)=0,"",_xlfn.XLOOKUP(C918,customers!$A$1:$A$1001,customers!$I$1:$I$1001,0))</f>
        <v>Yes</v>
      </c>
    </row>
    <row r="919" spans="1:16" x14ac:dyDescent="0.2">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IF(_xlfn.XLOOKUP(C919,customers!$A$1:$A$1001,customers!$G$1:$G$1001,0)=0,"",_xlfn.XLOOKUP(C919,customers!$A$1:$A$1001,customers!$G$1:$G$1001,0))</f>
        <v>United Kingdom</v>
      </c>
      <c r="I919" t="str">
        <f>IF(_xlfn.XLOOKUP(D919,products!$A$1:$A$1001,products!$B$1:$B$1001,0)=0,"",_xlfn.XLOOKUP(D919,products!$A$1:$A$1001,products!$B$1:$B$1001,0))</f>
        <v>Ara</v>
      </c>
      <c r="J919" t="str">
        <f>IF(_xlfn.XLOOKUP(D919,products!$A$1:$A$1001,products!$C$1:$C$1001,0)=0,"",_xlfn.XLOOKUP(D919,products!$A$1:$A$1001,products!$C$1:$C$1001,0))</f>
        <v>M</v>
      </c>
      <c r="K919" s="1">
        <f>IF(_xlfn.XLOOKUP(D919,products!$A$1:$A$1001,products!$D$1:$D$1001,0)=0,"",_xlfn.XLOOKUP(D919,products!$A$1:$A$1001,products!$D$1:$D$1001,0))</f>
        <v>0.5</v>
      </c>
      <c r="L919">
        <f>IF(_xlfn.XLOOKUP(D919,products!$A$1:$A$1001,products!$E$1:$E$1001,0)=0,"",_xlfn.XLOOKUP(D919,products!$A$1:$A$1001,products!$E$1:$E$1001,0))</f>
        <v>6.75</v>
      </c>
      <c r="M919">
        <f t="shared" si="42"/>
        <v>6.75</v>
      </c>
      <c r="N919" t="str">
        <f t="shared" si="43"/>
        <v>Arabica</v>
      </c>
      <c r="O919" t="str">
        <f t="shared" si="44"/>
        <v>Medium</v>
      </c>
      <c r="P919" t="str">
        <f>IF(_xlfn.XLOOKUP(C919,customers!$A$1:$A$1001,customers!$I$1:$I$1001,0)=0,"",_xlfn.XLOOKUP(C919,customers!$A$1:$A$1001,customers!$I$1:$I$1001,0))</f>
        <v>No</v>
      </c>
    </row>
    <row r="920" spans="1:16" x14ac:dyDescent="0.2">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IF(_xlfn.XLOOKUP(C920,customers!$A$1:$A$1001,customers!$G$1:$G$1001,0)=0,"",_xlfn.XLOOKUP(C920,customers!$A$1:$A$1001,customers!$G$1:$G$1001,0))</f>
        <v>United Kingdom</v>
      </c>
      <c r="I920" t="str">
        <f>IF(_xlfn.XLOOKUP(D920,products!$A$1:$A$1001,products!$B$1:$B$1001,0)=0,"",_xlfn.XLOOKUP(D920,products!$A$1:$A$1001,products!$B$1:$B$1001,0))</f>
        <v>Exc</v>
      </c>
      <c r="J920" t="str">
        <f>IF(_xlfn.XLOOKUP(D920,products!$A$1:$A$1001,products!$C$1:$C$1001,0)=0,"",_xlfn.XLOOKUP(D920,products!$A$1:$A$1001,products!$C$1:$C$1001,0))</f>
        <v>D</v>
      </c>
      <c r="K920" s="1">
        <f>IF(_xlfn.XLOOKUP(D920,products!$A$1:$A$1001,products!$D$1:$D$1001,0)=0,"",_xlfn.XLOOKUP(D920,products!$A$1:$A$1001,products!$D$1:$D$1001,0))</f>
        <v>0.5</v>
      </c>
      <c r="L920">
        <f>IF(_xlfn.XLOOKUP(D920,products!$A$1:$A$1001,products!$E$1:$E$1001,0)=0,"",_xlfn.XLOOKUP(D920,products!$A$1:$A$1001,products!$E$1:$E$1001,0))</f>
        <v>7.29</v>
      </c>
      <c r="M920">
        <f t="shared" si="42"/>
        <v>21.87</v>
      </c>
      <c r="N920" t="str">
        <f t="shared" si="43"/>
        <v>Excelsa</v>
      </c>
      <c r="O920" t="str">
        <f t="shared" si="44"/>
        <v>Dark</v>
      </c>
      <c r="P920" t="str">
        <f>IF(_xlfn.XLOOKUP(C920,customers!$A$1:$A$1001,customers!$I$1:$I$1001,0)=0,"",_xlfn.XLOOKUP(C920,customers!$A$1:$A$1001,customers!$I$1:$I$1001,0))</f>
        <v>No</v>
      </c>
    </row>
    <row r="921" spans="1:16" x14ac:dyDescent="0.2">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IF(_xlfn.XLOOKUP(C921,customers!$A$1:$A$1001,customers!$G$1:$G$1001,0)=0,"",_xlfn.XLOOKUP(C921,customers!$A$1:$A$1001,customers!$G$1:$G$1001,0))</f>
        <v>United States</v>
      </c>
      <c r="I921" t="str">
        <f>IF(_xlfn.XLOOKUP(D921,products!$A$1:$A$1001,products!$B$1:$B$1001,0)=0,"",_xlfn.XLOOKUP(D921,products!$A$1:$A$1001,products!$B$1:$B$1001,0))</f>
        <v>Rob</v>
      </c>
      <c r="J921" t="str">
        <f>IF(_xlfn.XLOOKUP(D921,products!$A$1:$A$1001,products!$C$1:$C$1001,0)=0,"",_xlfn.XLOOKUP(D921,products!$A$1:$A$1001,products!$C$1:$C$1001,0))</f>
        <v>D</v>
      </c>
      <c r="K921" s="1">
        <f>IF(_xlfn.XLOOKUP(D921,products!$A$1:$A$1001,products!$D$1:$D$1001,0)=0,"",_xlfn.XLOOKUP(D921,products!$A$1:$A$1001,products!$D$1:$D$1001,0))</f>
        <v>0.2</v>
      </c>
      <c r="L921">
        <f>IF(_xlfn.XLOOKUP(D921,products!$A$1:$A$1001,products!$E$1:$E$1001,0)=0,"",_xlfn.XLOOKUP(D921,products!$A$1:$A$1001,products!$E$1:$E$1001,0))</f>
        <v>2.6849999999999996</v>
      </c>
      <c r="M921">
        <f t="shared" si="42"/>
        <v>13.424999999999997</v>
      </c>
      <c r="N921" t="str">
        <f t="shared" si="43"/>
        <v>Robusta</v>
      </c>
      <c r="O921" t="str">
        <f t="shared" si="44"/>
        <v>Dark</v>
      </c>
      <c r="P921" t="str">
        <f>IF(_xlfn.XLOOKUP(C921,customers!$A$1:$A$1001,customers!$I$1:$I$1001,0)=0,"",_xlfn.XLOOKUP(C921,customers!$A$1:$A$1001,customers!$I$1:$I$1001,0))</f>
        <v>Yes</v>
      </c>
    </row>
    <row r="922" spans="1:16" x14ac:dyDescent="0.2">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IF(_xlfn.XLOOKUP(C922,customers!$A$1:$A$1001,customers!$G$1:$G$1001,0)=0,"",_xlfn.XLOOKUP(C922,customers!$A$1:$A$1001,customers!$G$1:$G$1001,0))</f>
        <v>United States</v>
      </c>
      <c r="I922" t="str">
        <f>IF(_xlfn.XLOOKUP(D922,products!$A$1:$A$1001,products!$B$1:$B$1001,0)=0,"",_xlfn.XLOOKUP(D922,products!$A$1:$A$1001,products!$B$1:$B$1001,0))</f>
        <v>Rob</v>
      </c>
      <c r="J922" t="str">
        <f>IF(_xlfn.XLOOKUP(D922,products!$A$1:$A$1001,products!$C$1:$C$1001,0)=0,"",_xlfn.XLOOKUP(D922,products!$A$1:$A$1001,products!$C$1:$C$1001,0))</f>
        <v>D</v>
      </c>
      <c r="K922" s="1">
        <f>IF(_xlfn.XLOOKUP(D922,products!$A$1:$A$1001,products!$D$1:$D$1001,0)=0,"",_xlfn.XLOOKUP(D922,products!$A$1:$A$1001,products!$D$1:$D$1001,0))</f>
        <v>2.5</v>
      </c>
      <c r="L922">
        <f>IF(_xlfn.XLOOKUP(D922,products!$A$1:$A$1001,products!$E$1:$E$1001,0)=0,"",_xlfn.XLOOKUP(D922,products!$A$1:$A$1001,products!$E$1:$E$1001,0))</f>
        <v>20.584999999999997</v>
      </c>
      <c r="M922">
        <f t="shared" si="42"/>
        <v>123.50999999999999</v>
      </c>
      <c r="N922" t="str">
        <f t="shared" si="43"/>
        <v>Robusta</v>
      </c>
      <c r="O922" t="str">
        <f t="shared" si="44"/>
        <v>Dark</v>
      </c>
      <c r="P922" t="str">
        <f>IF(_xlfn.XLOOKUP(C922,customers!$A$1:$A$1001,customers!$I$1:$I$1001,0)=0,"",_xlfn.XLOOKUP(C922,customers!$A$1:$A$1001,customers!$I$1:$I$1001,0))</f>
        <v>No</v>
      </c>
    </row>
    <row r="923" spans="1:16" x14ac:dyDescent="0.2">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IF(_xlfn.XLOOKUP(C923,customers!$A$1:$A$1001,customers!$G$1:$G$1001,0)=0,"",_xlfn.XLOOKUP(C923,customers!$A$1:$A$1001,customers!$G$1:$G$1001,0))</f>
        <v>United States</v>
      </c>
      <c r="I923" t="str">
        <f>IF(_xlfn.XLOOKUP(D923,products!$A$1:$A$1001,products!$B$1:$B$1001,0)=0,"",_xlfn.XLOOKUP(D923,products!$A$1:$A$1001,products!$B$1:$B$1001,0))</f>
        <v>Lib</v>
      </c>
      <c r="J923" t="str">
        <f>IF(_xlfn.XLOOKUP(D923,products!$A$1:$A$1001,products!$C$1:$C$1001,0)=0,"",_xlfn.XLOOKUP(D923,products!$A$1:$A$1001,products!$C$1:$C$1001,0))</f>
        <v>D</v>
      </c>
      <c r="K923" s="1">
        <f>IF(_xlfn.XLOOKUP(D923,products!$A$1:$A$1001,products!$D$1:$D$1001,0)=0,"",_xlfn.XLOOKUP(D923,products!$A$1:$A$1001,products!$D$1:$D$1001,0))</f>
        <v>0.2</v>
      </c>
      <c r="L923">
        <f>IF(_xlfn.XLOOKUP(D923,products!$A$1:$A$1001,products!$E$1:$E$1001,0)=0,"",_xlfn.XLOOKUP(D923,products!$A$1:$A$1001,products!$E$1:$E$1001,0))</f>
        <v>3.8849999999999998</v>
      </c>
      <c r="M923">
        <f t="shared" si="42"/>
        <v>7.77</v>
      </c>
      <c r="N923" t="str">
        <f t="shared" si="43"/>
        <v>Liberica</v>
      </c>
      <c r="O923" t="str">
        <f t="shared" si="44"/>
        <v>Dark</v>
      </c>
      <c r="P923" t="str">
        <f>IF(_xlfn.XLOOKUP(C923,customers!$A$1:$A$1001,customers!$I$1:$I$1001,0)=0,"",_xlfn.XLOOKUP(C923,customers!$A$1:$A$1001,customers!$I$1:$I$1001,0))</f>
        <v>No</v>
      </c>
    </row>
    <row r="924" spans="1:16" x14ac:dyDescent="0.2">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IF(_xlfn.XLOOKUP(C924,customers!$A$1:$A$1001,customers!$G$1:$G$1001,0)=0,"",_xlfn.XLOOKUP(C924,customers!$A$1:$A$1001,customers!$G$1:$G$1001,0))</f>
        <v>United States</v>
      </c>
      <c r="I924" t="str">
        <f>IF(_xlfn.XLOOKUP(D924,products!$A$1:$A$1001,products!$B$1:$B$1001,0)=0,"",_xlfn.XLOOKUP(D924,products!$A$1:$A$1001,products!$B$1:$B$1001,0))</f>
        <v>Ara</v>
      </c>
      <c r="J924" t="str">
        <f>IF(_xlfn.XLOOKUP(D924,products!$A$1:$A$1001,products!$C$1:$C$1001,0)=0,"",_xlfn.XLOOKUP(D924,products!$A$1:$A$1001,products!$C$1:$C$1001,0))</f>
        <v>M</v>
      </c>
      <c r="K924" s="1">
        <f>IF(_xlfn.XLOOKUP(D924,products!$A$1:$A$1001,products!$D$1:$D$1001,0)=0,"",_xlfn.XLOOKUP(D924,products!$A$1:$A$1001,products!$D$1:$D$1001,0))</f>
        <v>1</v>
      </c>
      <c r="L924">
        <f>IF(_xlfn.XLOOKUP(D924,products!$A$1:$A$1001,products!$E$1:$E$1001,0)=0,"",_xlfn.XLOOKUP(D924,products!$A$1:$A$1001,products!$E$1:$E$1001,0))</f>
        <v>11.25</v>
      </c>
      <c r="M924">
        <f t="shared" si="42"/>
        <v>67.5</v>
      </c>
      <c r="N924" t="str">
        <f t="shared" si="43"/>
        <v>Arabica</v>
      </c>
      <c r="O924" t="str">
        <f t="shared" si="44"/>
        <v>Medium</v>
      </c>
      <c r="P924" t="str">
        <f>IF(_xlfn.XLOOKUP(C924,customers!$A$1:$A$1001,customers!$I$1:$I$1001,0)=0,"",_xlfn.XLOOKUP(C924,customers!$A$1:$A$1001,customers!$I$1:$I$1001,0))</f>
        <v>Yes</v>
      </c>
    </row>
    <row r="925" spans="1:16" x14ac:dyDescent="0.2">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IF(_xlfn.XLOOKUP(C925,customers!$A$1:$A$1001,customers!$G$1:$G$1001,0)=0,"",_xlfn.XLOOKUP(C925,customers!$A$1:$A$1001,customers!$G$1:$G$1001,0))</f>
        <v>United States</v>
      </c>
      <c r="I925" t="str">
        <f>IF(_xlfn.XLOOKUP(D925,products!$A$1:$A$1001,products!$B$1:$B$1001,0)=0,"",_xlfn.XLOOKUP(D925,products!$A$1:$A$1001,products!$B$1:$B$1001,0))</f>
        <v>Exc</v>
      </c>
      <c r="J925" t="str">
        <f>IF(_xlfn.XLOOKUP(D925,products!$A$1:$A$1001,products!$C$1:$C$1001,0)=0,"",_xlfn.XLOOKUP(D925,products!$A$1:$A$1001,products!$C$1:$C$1001,0))</f>
        <v>D</v>
      </c>
      <c r="K925" s="1">
        <f>IF(_xlfn.XLOOKUP(D925,products!$A$1:$A$1001,products!$D$1:$D$1001,0)=0,"",_xlfn.XLOOKUP(D925,products!$A$1:$A$1001,products!$D$1:$D$1001,0))</f>
        <v>2.5</v>
      </c>
      <c r="L925">
        <f>IF(_xlfn.XLOOKUP(D925,products!$A$1:$A$1001,products!$E$1:$E$1001,0)=0,"",_xlfn.XLOOKUP(D925,products!$A$1:$A$1001,products!$E$1:$E$1001,0))</f>
        <v>27.945</v>
      </c>
      <c r="M925">
        <f t="shared" si="42"/>
        <v>27.945</v>
      </c>
      <c r="N925" t="str">
        <f t="shared" si="43"/>
        <v>Excelsa</v>
      </c>
      <c r="O925" t="str">
        <f t="shared" si="44"/>
        <v>Dark</v>
      </c>
      <c r="P925" t="str">
        <f>IF(_xlfn.XLOOKUP(C925,customers!$A$1:$A$1001,customers!$I$1:$I$1001,0)=0,"",_xlfn.XLOOKUP(C925,customers!$A$1:$A$1001,customers!$I$1:$I$1001,0))</f>
        <v>No</v>
      </c>
    </row>
    <row r="926" spans="1:16" x14ac:dyDescent="0.2">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IF(_xlfn.XLOOKUP(C926,customers!$A$1:$A$1001,customers!$G$1:$G$1001,0)=0,"",_xlfn.XLOOKUP(C926,customers!$A$1:$A$1001,customers!$G$1:$G$1001,0))</f>
        <v>United States</v>
      </c>
      <c r="I926" t="str">
        <f>IF(_xlfn.XLOOKUP(D926,products!$A$1:$A$1001,products!$B$1:$B$1001,0)=0,"",_xlfn.XLOOKUP(D926,products!$A$1:$A$1001,products!$B$1:$B$1001,0))</f>
        <v>Ara</v>
      </c>
      <c r="J926" t="str">
        <f>IF(_xlfn.XLOOKUP(D926,products!$A$1:$A$1001,products!$C$1:$C$1001,0)=0,"",_xlfn.XLOOKUP(D926,products!$A$1:$A$1001,products!$C$1:$C$1001,0))</f>
        <v>L</v>
      </c>
      <c r="K926" s="1">
        <f>IF(_xlfn.XLOOKUP(D926,products!$A$1:$A$1001,products!$D$1:$D$1001,0)=0,"",_xlfn.XLOOKUP(D926,products!$A$1:$A$1001,products!$D$1:$D$1001,0))</f>
        <v>2.5</v>
      </c>
      <c r="L926">
        <f>IF(_xlfn.XLOOKUP(D926,products!$A$1:$A$1001,products!$E$1:$E$1001,0)=0,"",_xlfn.XLOOKUP(D926,products!$A$1:$A$1001,products!$E$1:$E$1001,0))</f>
        <v>29.784999999999997</v>
      </c>
      <c r="M926">
        <f t="shared" si="42"/>
        <v>89.35499999999999</v>
      </c>
      <c r="N926" t="str">
        <f t="shared" si="43"/>
        <v>Arabica</v>
      </c>
      <c r="O926" t="str">
        <f t="shared" si="44"/>
        <v>Light</v>
      </c>
      <c r="P926" t="str">
        <f>IF(_xlfn.XLOOKUP(C926,customers!$A$1:$A$1001,customers!$I$1:$I$1001,0)=0,"",_xlfn.XLOOKUP(C926,customers!$A$1:$A$1001,customers!$I$1:$I$1001,0))</f>
        <v>No</v>
      </c>
    </row>
    <row r="927" spans="1:16" x14ac:dyDescent="0.2">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IF(_xlfn.XLOOKUP(C927,customers!$A$1:$A$1001,customers!$G$1:$G$1001,0)=0,"",_xlfn.XLOOKUP(C927,customers!$A$1:$A$1001,customers!$G$1:$G$1001,0))</f>
        <v>United States</v>
      </c>
      <c r="I927" t="str">
        <f>IF(_xlfn.XLOOKUP(D927,products!$A$1:$A$1001,products!$B$1:$B$1001,0)=0,"",_xlfn.XLOOKUP(D927,products!$A$1:$A$1001,products!$B$1:$B$1001,0))</f>
        <v>Ara</v>
      </c>
      <c r="J927" t="str">
        <f>IF(_xlfn.XLOOKUP(D927,products!$A$1:$A$1001,products!$C$1:$C$1001,0)=0,"",_xlfn.XLOOKUP(D927,products!$A$1:$A$1001,products!$C$1:$C$1001,0))</f>
        <v>M</v>
      </c>
      <c r="K927" s="1">
        <f>IF(_xlfn.XLOOKUP(D927,products!$A$1:$A$1001,products!$D$1:$D$1001,0)=0,"",_xlfn.XLOOKUP(D927,products!$A$1:$A$1001,products!$D$1:$D$1001,0))</f>
        <v>0.5</v>
      </c>
      <c r="L927">
        <f>IF(_xlfn.XLOOKUP(D927,products!$A$1:$A$1001,products!$E$1:$E$1001,0)=0,"",_xlfn.XLOOKUP(D927,products!$A$1:$A$1001,products!$E$1:$E$1001,0))</f>
        <v>6.75</v>
      </c>
      <c r="M927">
        <f t="shared" si="42"/>
        <v>20.25</v>
      </c>
      <c r="N927" t="str">
        <f t="shared" si="43"/>
        <v>Arabica</v>
      </c>
      <c r="O927" t="str">
        <f t="shared" si="44"/>
        <v>Medium</v>
      </c>
      <c r="P927" t="str">
        <f>IF(_xlfn.XLOOKUP(C927,customers!$A$1:$A$1001,customers!$I$1:$I$1001,0)=0,"",_xlfn.XLOOKUP(C927,customers!$A$1:$A$1001,customers!$I$1:$I$1001,0))</f>
        <v>No</v>
      </c>
    </row>
    <row r="928" spans="1:16" x14ac:dyDescent="0.2">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IF(_xlfn.XLOOKUP(C928,customers!$A$1:$A$1001,customers!$G$1:$G$1001,0)=0,"",_xlfn.XLOOKUP(C928,customers!$A$1:$A$1001,customers!$G$1:$G$1001,0))</f>
        <v>United States</v>
      </c>
      <c r="I928" t="str">
        <f>IF(_xlfn.XLOOKUP(D928,products!$A$1:$A$1001,products!$B$1:$B$1001,0)=0,"",_xlfn.XLOOKUP(D928,products!$A$1:$A$1001,products!$B$1:$B$1001,0))</f>
        <v>Ara</v>
      </c>
      <c r="J928" t="str">
        <f>IF(_xlfn.XLOOKUP(D928,products!$A$1:$A$1001,products!$C$1:$C$1001,0)=0,"",_xlfn.XLOOKUP(D928,products!$A$1:$A$1001,products!$C$1:$C$1001,0))</f>
        <v>M</v>
      </c>
      <c r="K928" s="1">
        <f>IF(_xlfn.XLOOKUP(D928,products!$A$1:$A$1001,products!$D$1:$D$1001,0)=0,"",_xlfn.XLOOKUP(D928,products!$A$1:$A$1001,products!$D$1:$D$1001,0))</f>
        <v>0.5</v>
      </c>
      <c r="L928">
        <f>IF(_xlfn.XLOOKUP(D928,products!$A$1:$A$1001,products!$E$1:$E$1001,0)=0,"",_xlfn.XLOOKUP(D928,products!$A$1:$A$1001,products!$E$1:$E$1001,0))</f>
        <v>6.75</v>
      </c>
      <c r="M928">
        <f t="shared" si="42"/>
        <v>33.75</v>
      </c>
      <c r="N928" t="str">
        <f t="shared" si="43"/>
        <v>Arabica</v>
      </c>
      <c r="O928" t="str">
        <f t="shared" si="44"/>
        <v>Medium</v>
      </c>
      <c r="P928" t="str">
        <f>IF(_xlfn.XLOOKUP(C928,customers!$A$1:$A$1001,customers!$I$1:$I$1001,0)=0,"",_xlfn.XLOOKUP(C928,customers!$A$1:$A$1001,customers!$I$1:$I$1001,0))</f>
        <v>Yes</v>
      </c>
    </row>
    <row r="929" spans="1:16" x14ac:dyDescent="0.2">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IF(_xlfn.XLOOKUP(C929,customers!$A$1:$A$1001,customers!$G$1:$G$1001,0)=0,"",_xlfn.XLOOKUP(C929,customers!$A$1:$A$1001,customers!$G$1:$G$1001,0))</f>
        <v>United States</v>
      </c>
      <c r="I929" t="str">
        <f>IF(_xlfn.XLOOKUP(D929,products!$A$1:$A$1001,products!$B$1:$B$1001,0)=0,"",_xlfn.XLOOKUP(D929,products!$A$1:$A$1001,products!$B$1:$B$1001,0))</f>
        <v>Exc</v>
      </c>
      <c r="J929" t="str">
        <f>IF(_xlfn.XLOOKUP(D929,products!$A$1:$A$1001,products!$C$1:$C$1001,0)=0,"",_xlfn.XLOOKUP(D929,products!$A$1:$A$1001,products!$C$1:$C$1001,0))</f>
        <v>D</v>
      </c>
      <c r="K929" s="1">
        <f>IF(_xlfn.XLOOKUP(D929,products!$A$1:$A$1001,products!$D$1:$D$1001,0)=0,"",_xlfn.XLOOKUP(D929,products!$A$1:$A$1001,products!$D$1:$D$1001,0))</f>
        <v>2.5</v>
      </c>
      <c r="L929">
        <f>IF(_xlfn.XLOOKUP(D929,products!$A$1:$A$1001,products!$E$1:$E$1001,0)=0,"",_xlfn.XLOOKUP(D929,products!$A$1:$A$1001,products!$E$1:$E$1001,0))</f>
        <v>27.945</v>
      </c>
      <c r="M929">
        <f t="shared" si="42"/>
        <v>111.78</v>
      </c>
      <c r="N929" t="str">
        <f t="shared" si="43"/>
        <v>Excelsa</v>
      </c>
      <c r="O929" t="str">
        <f t="shared" si="44"/>
        <v>Dark</v>
      </c>
      <c r="P929" t="str">
        <f>IF(_xlfn.XLOOKUP(C929,customers!$A$1:$A$1001,customers!$I$1:$I$1001,0)=0,"",_xlfn.XLOOKUP(C929,customers!$A$1:$A$1001,customers!$I$1:$I$1001,0))</f>
        <v>No</v>
      </c>
    </row>
    <row r="930" spans="1:16" x14ac:dyDescent="0.2">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IF(_xlfn.XLOOKUP(C930,customers!$A$1:$A$1001,customers!$G$1:$G$1001,0)=0,"",_xlfn.XLOOKUP(C930,customers!$A$1:$A$1001,customers!$G$1:$G$1001,0))</f>
        <v>United States</v>
      </c>
      <c r="I930" t="str">
        <f>IF(_xlfn.XLOOKUP(D930,products!$A$1:$A$1001,products!$B$1:$B$1001,0)=0,"",_xlfn.XLOOKUP(D930,products!$A$1:$A$1001,products!$B$1:$B$1001,0))</f>
        <v>Exc</v>
      </c>
      <c r="J930" t="str">
        <f>IF(_xlfn.XLOOKUP(D930,products!$A$1:$A$1001,products!$C$1:$C$1001,0)=0,"",_xlfn.XLOOKUP(D930,products!$A$1:$A$1001,products!$C$1:$C$1001,0))</f>
        <v>M</v>
      </c>
      <c r="K930" s="1">
        <f>IF(_xlfn.XLOOKUP(D930,products!$A$1:$A$1001,products!$D$1:$D$1001,0)=0,"",_xlfn.XLOOKUP(D930,products!$A$1:$A$1001,products!$D$1:$D$1001,0))</f>
        <v>2.5</v>
      </c>
      <c r="L930">
        <f>IF(_xlfn.XLOOKUP(D930,products!$A$1:$A$1001,products!$E$1:$E$1001,0)=0,"",_xlfn.XLOOKUP(D930,products!$A$1:$A$1001,products!$E$1:$E$1001,0))</f>
        <v>31.624999999999996</v>
      </c>
      <c r="M930">
        <f t="shared" si="42"/>
        <v>63.249999999999993</v>
      </c>
      <c r="N930" t="str">
        <f t="shared" si="43"/>
        <v>Excelsa</v>
      </c>
      <c r="O930" t="str">
        <f t="shared" si="44"/>
        <v>Medium</v>
      </c>
      <c r="P930" t="str">
        <f>IF(_xlfn.XLOOKUP(C930,customers!$A$1:$A$1001,customers!$I$1:$I$1001,0)=0,"",_xlfn.XLOOKUP(C930,customers!$A$1:$A$1001,customers!$I$1:$I$1001,0))</f>
        <v>Yes</v>
      </c>
    </row>
    <row r="931" spans="1:16" x14ac:dyDescent="0.2">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IF(_xlfn.XLOOKUP(C931,customers!$A$1:$A$1001,customers!$G$1:$G$1001,0)=0,"",_xlfn.XLOOKUP(C931,customers!$A$1:$A$1001,customers!$G$1:$G$1001,0))</f>
        <v>United States</v>
      </c>
      <c r="I931" t="str">
        <f>IF(_xlfn.XLOOKUP(D931,products!$A$1:$A$1001,products!$B$1:$B$1001,0)=0,"",_xlfn.XLOOKUP(D931,products!$A$1:$A$1001,products!$B$1:$B$1001,0))</f>
        <v>Exc</v>
      </c>
      <c r="J931" t="str">
        <f>IF(_xlfn.XLOOKUP(D931,products!$A$1:$A$1001,products!$C$1:$C$1001,0)=0,"",_xlfn.XLOOKUP(D931,products!$A$1:$A$1001,products!$C$1:$C$1001,0))</f>
        <v>L</v>
      </c>
      <c r="K931" s="1">
        <f>IF(_xlfn.XLOOKUP(D931,products!$A$1:$A$1001,products!$D$1:$D$1001,0)=0,"",_xlfn.XLOOKUP(D931,products!$A$1:$A$1001,products!$D$1:$D$1001,0))</f>
        <v>0.2</v>
      </c>
      <c r="L931">
        <f>IF(_xlfn.XLOOKUP(D931,products!$A$1:$A$1001,products!$E$1:$E$1001,0)=0,"",_xlfn.XLOOKUP(D931,products!$A$1:$A$1001,products!$E$1:$E$1001,0))</f>
        <v>4.4550000000000001</v>
      </c>
      <c r="M931">
        <f t="shared" si="42"/>
        <v>8.91</v>
      </c>
      <c r="N931" t="str">
        <f t="shared" si="43"/>
        <v>Excelsa</v>
      </c>
      <c r="O931" t="str">
        <f t="shared" si="44"/>
        <v>Light</v>
      </c>
      <c r="P931" t="str">
        <f>IF(_xlfn.XLOOKUP(C931,customers!$A$1:$A$1001,customers!$I$1:$I$1001,0)=0,"",_xlfn.XLOOKUP(C931,customers!$A$1:$A$1001,customers!$I$1:$I$1001,0))</f>
        <v>Yes</v>
      </c>
    </row>
    <row r="932" spans="1:16" x14ac:dyDescent="0.2">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IF(_xlfn.XLOOKUP(C932,customers!$A$1:$A$1001,customers!$G$1:$G$1001,0)=0,"",_xlfn.XLOOKUP(C932,customers!$A$1:$A$1001,customers!$G$1:$G$1001,0))</f>
        <v>United States</v>
      </c>
      <c r="I932" t="str">
        <f>IF(_xlfn.XLOOKUP(D932,products!$A$1:$A$1001,products!$B$1:$B$1001,0)=0,"",_xlfn.XLOOKUP(D932,products!$A$1:$A$1001,products!$B$1:$B$1001,0))</f>
        <v>Exc</v>
      </c>
      <c r="J932" t="str">
        <f>IF(_xlfn.XLOOKUP(D932,products!$A$1:$A$1001,products!$C$1:$C$1001,0)=0,"",_xlfn.XLOOKUP(D932,products!$A$1:$A$1001,products!$C$1:$C$1001,0))</f>
        <v>D</v>
      </c>
      <c r="K932" s="1">
        <f>IF(_xlfn.XLOOKUP(D932,products!$A$1:$A$1001,products!$D$1:$D$1001,0)=0,"",_xlfn.XLOOKUP(D932,products!$A$1:$A$1001,products!$D$1:$D$1001,0))</f>
        <v>1</v>
      </c>
      <c r="L932">
        <f>IF(_xlfn.XLOOKUP(D932,products!$A$1:$A$1001,products!$E$1:$E$1001,0)=0,"",_xlfn.XLOOKUP(D932,products!$A$1:$A$1001,products!$E$1:$E$1001,0))</f>
        <v>12.15</v>
      </c>
      <c r="M932">
        <f t="shared" si="42"/>
        <v>12.15</v>
      </c>
      <c r="N932" t="str">
        <f t="shared" si="43"/>
        <v>Excelsa</v>
      </c>
      <c r="O932" t="str">
        <f t="shared" si="44"/>
        <v>Dark</v>
      </c>
      <c r="P932" t="str">
        <f>IF(_xlfn.XLOOKUP(C932,customers!$A$1:$A$1001,customers!$I$1:$I$1001,0)=0,"",_xlfn.XLOOKUP(C932,customers!$A$1:$A$1001,customers!$I$1:$I$1001,0))</f>
        <v>Yes</v>
      </c>
    </row>
    <row r="933" spans="1:16" x14ac:dyDescent="0.2">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IF(_xlfn.XLOOKUP(C933,customers!$A$1:$A$1001,customers!$G$1:$G$1001,0)=0,"",_xlfn.XLOOKUP(C933,customers!$A$1:$A$1001,customers!$G$1:$G$1001,0))</f>
        <v>United States</v>
      </c>
      <c r="I933" t="str">
        <f>IF(_xlfn.XLOOKUP(D933,products!$A$1:$A$1001,products!$B$1:$B$1001,0)=0,"",_xlfn.XLOOKUP(D933,products!$A$1:$A$1001,products!$B$1:$B$1001,0))</f>
        <v>Ara</v>
      </c>
      <c r="J933" t="str">
        <f>IF(_xlfn.XLOOKUP(D933,products!$A$1:$A$1001,products!$C$1:$C$1001,0)=0,"",_xlfn.XLOOKUP(D933,products!$A$1:$A$1001,products!$C$1:$C$1001,0))</f>
        <v>D</v>
      </c>
      <c r="K933" s="1">
        <f>IF(_xlfn.XLOOKUP(D933,products!$A$1:$A$1001,products!$D$1:$D$1001,0)=0,"",_xlfn.XLOOKUP(D933,products!$A$1:$A$1001,products!$D$1:$D$1001,0))</f>
        <v>0.5</v>
      </c>
      <c r="L933">
        <f>IF(_xlfn.XLOOKUP(D933,products!$A$1:$A$1001,products!$E$1:$E$1001,0)=0,"",_xlfn.XLOOKUP(D933,products!$A$1:$A$1001,products!$E$1:$E$1001,0))</f>
        <v>5.97</v>
      </c>
      <c r="M933">
        <f t="shared" si="42"/>
        <v>23.88</v>
      </c>
      <c r="N933" t="str">
        <f t="shared" si="43"/>
        <v>Arabica</v>
      </c>
      <c r="O933" t="str">
        <f t="shared" si="44"/>
        <v>Dark</v>
      </c>
      <c r="P933" t="str">
        <f>IF(_xlfn.XLOOKUP(C933,customers!$A$1:$A$1001,customers!$I$1:$I$1001,0)=0,"",_xlfn.XLOOKUP(C933,customers!$A$1:$A$1001,customers!$I$1:$I$1001,0))</f>
        <v>Yes</v>
      </c>
    </row>
    <row r="934" spans="1:16" x14ac:dyDescent="0.2">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IF(_xlfn.XLOOKUP(C934,customers!$A$1:$A$1001,customers!$G$1:$G$1001,0)=0,"",_xlfn.XLOOKUP(C934,customers!$A$1:$A$1001,customers!$G$1:$G$1001,0))</f>
        <v>United States</v>
      </c>
      <c r="I934" t="str">
        <f>IF(_xlfn.XLOOKUP(D934,products!$A$1:$A$1001,products!$B$1:$B$1001,0)=0,"",_xlfn.XLOOKUP(D934,products!$A$1:$A$1001,products!$B$1:$B$1001,0))</f>
        <v>Exc</v>
      </c>
      <c r="J934" t="str">
        <f>IF(_xlfn.XLOOKUP(D934,products!$A$1:$A$1001,products!$C$1:$C$1001,0)=0,"",_xlfn.XLOOKUP(D934,products!$A$1:$A$1001,products!$C$1:$C$1001,0))</f>
        <v>M</v>
      </c>
      <c r="K934" s="1">
        <f>IF(_xlfn.XLOOKUP(D934,products!$A$1:$A$1001,products!$D$1:$D$1001,0)=0,"",_xlfn.XLOOKUP(D934,products!$A$1:$A$1001,products!$D$1:$D$1001,0))</f>
        <v>1</v>
      </c>
      <c r="L934">
        <f>IF(_xlfn.XLOOKUP(D934,products!$A$1:$A$1001,products!$E$1:$E$1001,0)=0,"",_xlfn.XLOOKUP(D934,products!$A$1:$A$1001,products!$E$1:$E$1001,0))</f>
        <v>13.75</v>
      </c>
      <c r="M934">
        <f t="shared" si="42"/>
        <v>55</v>
      </c>
      <c r="N934" t="str">
        <f t="shared" si="43"/>
        <v>Excelsa</v>
      </c>
      <c r="O934" t="str">
        <f t="shared" si="44"/>
        <v>Medium</v>
      </c>
      <c r="P934" t="str">
        <f>IF(_xlfn.XLOOKUP(C934,customers!$A$1:$A$1001,customers!$I$1:$I$1001,0)=0,"",_xlfn.XLOOKUP(C934,customers!$A$1:$A$1001,customers!$I$1:$I$1001,0))</f>
        <v>No</v>
      </c>
    </row>
    <row r="935" spans="1:16" x14ac:dyDescent="0.2">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IF(_xlfn.XLOOKUP(C935,customers!$A$1:$A$1001,customers!$G$1:$G$1001,0)=0,"",_xlfn.XLOOKUP(C935,customers!$A$1:$A$1001,customers!$G$1:$G$1001,0))</f>
        <v>United States</v>
      </c>
      <c r="I935" t="str">
        <f>IF(_xlfn.XLOOKUP(D935,products!$A$1:$A$1001,products!$B$1:$B$1001,0)=0,"",_xlfn.XLOOKUP(D935,products!$A$1:$A$1001,products!$B$1:$B$1001,0))</f>
        <v>Rob</v>
      </c>
      <c r="J935" t="str">
        <f>IF(_xlfn.XLOOKUP(D935,products!$A$1:$A$1001,products!$C$1:$C$1001,0)=0,"",_xlfn.XLOOKUP(D935,products!$A$1:$A$1001,products!$C$1:$C$1001,0))</f>
        <v>D</v>
      </c>
      <c r="K935" s="1">
        <f>IF(_xlfn.XLOOKUP(D935,products!$A$1:$A$1001,products!$D$1:$D$1001,0)=0,"",_xlfn.XLOOKUP(D935,products!$A$1:$A$1001,products!$D$1:$D$1001,0))</f>
        <v>1</v>
      </c>
      <c r="L935">
        <f>IF(_xlfn.XLOOKUP(D935,products!$A$1:$A$1001,products!$E$1:$E$1001,0)=0,"",_xlfn.XLOOKUP(D935,products!$A$1:$A$1001,products!$E$1:$E$1001,0))</f>
        <v>8.9499999999999993</v>
      </c>
      <c r="M935">
        <f t="shared" si="42"/>
        <v>26.849999999999998</v>
      </c>
      <c r="N935" t="str">
        <f t="shared" si="43"/>
        <v>Robusta</v>
      </c>
      <c r="O935" t="str">
        <f t="shared" si="44"/>
        <v>Dark</v>
      </c>
      <c r="P935" t="str">
        <f>IF(_xlfn.XLOOKUP(C935,customers!$A$1:$A$1001,customers!$I$1:$I$1001,0)=0,"",_xlfn.XLOOKUP(C935,customers!$A$1:$A$1001,customers!$I$1:$I$1001,0))</f>
        <v>Yes</v>
      </c>
    </row>
    <row r="936" spans="1:16" x14ac:dyDescent="0.2">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IF(_xlfn.XLOOKUP(C936,customers!$A$1:$A$1001,customers!$G$1:$G$1001,0)=0,"",_xlfn.XLOOKUP(C936,customers!$A$1:$A$1001,customers!$G$1:$G$1001,0))</f>
        <v>United States</v>
      </c>
      <c r="I936" t="str">
        <f>IF(_xlfn.XLOOKUP(D936,products!$A$1:$A$1001,products!$B$1:$B$1001,0)=0,"",_xlfn.XLOOKUP(D936,products!$A$1:$A$1001,products!$B$1:$B$1001,0))</f>
        <v>Rob</v>
      </c>
      <c r="J936" t="str">
        <f>IF(_xlfn.XLOOKUP(D936,products!$A$1:$A$1001,products!$C$1:$C$1001,0)=0,"",_xlfn.XLOOKUP(D936,products!$A$1:$A$1001,products!$C$1:$C$1001,0))</f>
        <v>M</v>
      </c>
      <c r="K936" s="1">
        <f>IF(_xlfn.XLOOKUP(D936,products!$A$1:$A$1001,products!$D$1:$D$1001,0)=0,"",_xlfn.XLOOKUP(D936,products!$A$1:$A$1001,products!$D$1:$D$1001,0))</f>
        <v>2.5</v>
      </c>
      <c r="L936">
        <f>IF(_xlfn.XLOOKUP(D936,products!$A$1:$A$1001,products!$E$1:$E$1001,0)=0,"",_xlfn.XLOOKUP(D936,products!$A$1:$A$1001,products!$E$1:$E$1001,0))</f>
        <v>22.884999999999998</v>
      </c>
      <c r="M936">
        <f t="shared" si="42"/>
        <v>114.42499999999998</v>
      </c>
      <c r="N936" t="str">
        <f t="shared" si="43"/>
        <v>Robusta</v>
      </c>
      <c r="O936" t="str">
        <f t="shared" si="44"/>
        <v>Medium</v>
      </c>
      <c r="P936" t="str">
        <f>IF(_xlfn.XLOOKUP(C936,customers!$A$1:$A$1001,customers!$I$1:$I$1001,0)=0,"",_xlfn.XLOOKUP(C936,customers!$A$1:$A$1001,customers!$I$1:$I$1001,0))</f>
        <v>No</v>
      </c>
    </row>
    <row r="937" spans="1:16" x14ac:dyDescent="0.2">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IF(_xlfn.XLOOKUP(C937,customers!$A$1:$A$1001,customers!$G$1:$G$1001,0)=0,"",_xlfn.XLOOKUP(C937,customers!$A$1:$A$1001,customers!$G$1:$G$1001,0))</f>
        <v>United States</v>
      </c>
      <c r="I937" t="str">
        <f>IF(_xlfn.XLOOKUP(D937,products!$A$1:$A$1001,products!$B$1:$B$1001,0)=0,"",_xlfn.XLOOKUP(D937,products!$A$1:$A$1001,products!$B$1:$B$1001,0))</f>
        <v>Ara</v>
      </c>
      <c r="J937" t="str">
        <f>IF(_xlfn.XLOOKUP(D937,products!$A$1:$A$1001,products!$C$1:$C$1001,0)=0,"",_xlfn.XLOOKUP(D937,products!$A$1:$A$1001,products!$C$1:$C$1001,0))</f>
        <v>M</v>
      </c>
      <c r="K937" s="1">
        <f>IF(_xlfn.XLOOKUP(D937,products!$A$1:$A$1001,products!$D$1:$D$1001,0)=0,"",_xlfn.XLOOKUP(D937,products!$A$1:$A$1001,products!$D$1:$D$1001,0))</f>
        <v>2.5</v>
      </c>
      <c r="L937">
        <f>IF(_xlfn.XLOOKUP(D937,products!$A$1:$A$1001,products!$E$1:$E$1001,0)=0,"",_xlfn.XLOOKUP(D937,products!$A$1:$A$1001,products!$E$1:$E$1001,0))</f>
        <v>25.874999999999996</v>
      </c>
      <c r="M937">
        <f t="shared" si="42"/>
        <v>155.24999999999997</v>
      </c>
      <c r="N937" t="str">
        <f t="shared" si="43"/>
        <v>Arabica</v>
      </c>
      <c r="O937" t="str">
        <f t="shared" si="44"/>
        <v>Medium</v>
      </c>
      <c r="P937" t="str">
        <f>IF(_xlfn.XLOOKUP(C937,customers!$A$1:$A$1001,customers!$I$1:$I$1001,0)=0,"",_xlfn.XLOOKUP(C937,customers!$A$1:$A$1001,customers!$I$1:$I$1001,0))</f>
        <v>Yes</v>
      </c>
    </row>
    <row r="938" spans="1:16" x14ac:dyDescent="0.2">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IF(_xlfn.XLOOKUP(C938,customers!$A$1:$A$1001,customers!$G$1:$G$1001,0)=0,"",_xlfn.XLOOKUP(C938,customers!$A$1:$A$1001,customers!$G$1:$G$1001,0))</f>
        <v>United States</v>
      </c>
      <c r="I938" t="str">
        <f>IF(_xlfn.XLOOKUP(D938,products!$A$1:$A$1001,products!$B$1:$B$1001,0)=0,"",_xlfn.XLOOKUP(D938,products!$A$1:$A$1001,products!$B$1:$B$1001,0))</f>
        <v>Lib</v>
      </c>
      <c r="J938" t="str">
        <f>IF(_xlfn.XLOOKUP(D938,products!$A$1:$A$1001,products!$C$1:$C$1001,0)=0,"",_xlfn.XLOOKUP(D938,products!$A$1:$A$1001,products!$C$1:$C$1001,0))</f>
        <v>D</v>
      </c>
      <c r="K938" s="1">
        <f>IF(_xlfn.XLOOKUP(D938,products!$A$1:$A$1001,products!$D$1:$D$1001,0)=0,"",_xlfn.XLOOKUP(D938,products!$A$1:$A$1001,products!$D$1:$D$1001,0))</f>
        <v>0.5</v>
      </c>
      <c r="L938">
        <f>IF(_xlfn.XLOOKUP(D938,products!$A$1:$A$1001,products!$E$1:$E$1001,0)=0,"",_xlfn.XLOOKUP(D938,products!$A$1:$A$1001,products!$E$1:$E$1001,0))</f>
        <v>7.77</v>
      </c>
      <c r="M938">
        <f t="shared" si="42"/>
        <v>23.31</v>
      </c>
      <c r="N938" t="str">
        <f t="shared" si="43"/>
        <v>Liberica</v>
      </c>
      <c r="O938" t="str">
        <f t="shared" si="44"/>
        <v>Dark</v>
      </c>
      <c r="P938" t="str">
        <f>IF(_xlfn.XLOOKUP(C938,customers!$A$1:$A$1001,customers!$I$1:$I$1001,0)=0,"",_xlfn.XLOOKUP(C938,customers!$A$1:$A$1001,customers!$I$1:$I$1001,0))</f>
        <v>Yes</v>
      </c>
    </row>
    <row r="939" spans="1:16" x14ac:dyDescent="0.2">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IF(_xlfn.XLOOKUP(C939,customers!$A$1:$A$1001,customers!$G$1:$G$1001,0)=0,"",_xlfn.XLOOKUP(C939,customers!$A$1:$A$1001,customers!$G$1:$G$1001,0))</f>
        <v>United States</v>
      </c>
      <c r="I939" t="str">
        <f>IF(_xlfn.XLOOKUP(D939,products!$A$1:$A$1001,products!$B$1:$B$1001,0)=0,"",_xlfn.XLOOKUP(D939,products!$A$1:$A$1001,products!$B$1:$B$1001,0))</f>
        <v>Rob</v>
      </c>
      <c r="J939" t="str">
        <f>IF(_xlfn.XLOOKUP(D939,products!$A$1:$A$1001,products!$C$1:$C$1001,0)=0,"",_xlfn.XLOOKUP(D939,products!$A$1:$A$1001,products!$C$1:$C$1001,0))</f>
        <v>M</v>
      </c>
      <c r="K939" s="1">
        <f>IF(_xlfn.XLOOKUP(D939,products!$A$1:$A$1001,products!$D$1:$D$1001,0)=0,"",_xlfn.XLOOKUP(D939,products!$A$1:$A$1001,products!$D$1:$D$1001,0))</f>
        <v>2.5</v>
      </c>
      <c r="L939">
        <f>IF(_xlfn.XLOOKUP(D939,products!$A$1:$A$1001,products!$E$1:$E$1001,0)=0,"",_xlfn.XLOOKUP(D939,products!$A$1:$A$1001,products!$E$1:$E$1001,0))</f>
        <v>22.884999999999998</v>
      </c>
      <c r="M939">
        <f t="shared" si="42"/>
        <v>91.539999999999992</v>
      </c>
      <c r="N939" t="str">
        <f t="shared" si="43"/>
        <v>Robusta</v>
      </c>
      <c r="O939" t="str">
        <f t="shared" si="44"/>
        <v>Medium</v>
      </c>
      <c r="P939" t="str">
        <f>IF(_xlfn.XLOOKUP(C939,customers!$A$1:$A$1001,customers!$I$1:$I$1001,0)=0,"",_xlfn.XLOOKUP(C939,customers!$A$1:$A$1001,customers!$I$1:$I$1001,0))</f>
        <v>Yes</v>
      </c>
    </row>
    <row r="940" spans="1:16" x14ac:dyDescent="0.2">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IF(_xlfn.XLOOKUP(C940,customers!$A$1:$A$1001,customers!$G$1:$G$1001,0)=0,"",_xlfn.XLOOKUP(C940,customers!$A$1:$A$1001,customers!$G$1:$G$1001,0))</f>
        <v>United States</v>
      </c>
      <c r="I940" t="str">
        <f>IF(_xlfn.XLOOKUP(D940,products!$A$1:$A$1001,products!$B$1:$B$1001,0)=0,"",_xlfn.XLOOKUP(D940,products!$A$1:$A$1001,products!$B$1:$B$1001,0))</f>
        <v>Exc</v>
      </c>
      <c r="J940" t="str">
        <f>IF(_xlfn.XLOOKUP(D940,products!$A$1:$A$1001,products!$C$1:$C$1001,0)=0,"",_xlfn.XLOOKUP(D940,products!$A$1:$A$1001,products!$C$1:$C$1001,0))</f>
        <v>L</v>
      </c>
      <c r="K940" s="1">
        <f>IF(_xlfn.XLOOKUP(D940,products!$A$1:$A$1001,products!$D$1:$D$1001,0)=0,"",_xlfn.XLOOKUP(D940,products!$A$1:$A$1001,products!$D$1:$D$1001,0))</f>
        <v>1</v>
      </c>
      <c r="L940">
        <f>IF(_xlfn.XLOOKUP(D940,products!$A$1:$A$1001,products!$E$1:$E$1001,0)=0,"",_xlfn.XLOOKUP(D940,products!$A$1:$A$1001,products!$E$1:$E$1001,0))</f>
        <v>14.85</v>
      </c>
      <c r="M940">
        <f t="shared" si="42"/>
        <v>74.25</v>
      </c>
      <c r="N940" t="str">
        <f t="shared" si="43"/>
        <v>Excelsa</v>
      </c>
      <c r="O940" t="str">
        <f t="shared" si="44"/>
        <v>Light</v>
      </c>
      <c r="P940" t="str">
        <f>IF(_xlfn.XLOOKUP(C940,customers!$A$1:$A$1001,customers!$I$1:$I$1001,0)=0,"",_xlfn.XLOOKUP(C940,customers!$A$1:$A$1001,customers!$I$1:$I$1001,0))</f>
        <v>Yes</v>
      </c>
    </row>
    <row r="941" spans="1:16" x14ac:dyDescent="0.2">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IF(_xlfn.XLOOKUP(C941,customers!$A$1:$A$1001,customers!$G$1:$G$1001,0)=0,"",_xlfn.XLOOKUP(C941,customers!$A$1:$A$1001,customers!$G$1:$G$1001,0))</f>
        <v>United States</v>
      </c>
      <c r="I941" t="str">
        <f>IF(_xlfn.XLOOKUP(D941,products!$A$1:$A$1001,products!$B$1:$B$1001,0)=0,"",_xlfn.XLOOKUP(D941,products!$A$1:$A$1001,products!$B$1:$B$1001,0))</f>
        <v>Lib</v>
      </c>
      <c r="J941" t="str">
        <f>IF(_xlfn.XLOOKUP(D941,products!$A$1:$A$1001,products!$C$1:$C$1001,0)=0,"",_xlfn.XLOOKUP(D941,products!$A$1:$A$1001,products!$C$1:$C$1001,0))</f>
        <v>L</v>
      </c>
      <c r="K941" s="1">
        <f>IF(_xlfn.XLOOKUP(D941,products!$A$1:$A$1001,products!$D$1:$D$1001,0)=0,"",_xlfn.XLOOKUP(D941,products!$A$1:$A$1001,products!$D$1:$D$1001,0))</f>
        <v>0.2</v>
      </c>
      <c r="L941">
        <f>IF(_xlfn.XLOOKUP(D941,products!$A$1:$A$1001,products!$E$1:$E$1001,0)=0,"",_xlfn.XLOOKUP(D941,products!$A$1:$A$1001,products!$E$1:$E$1001,0))</f>
        <v>4.7549999999999999</v>
      </c>
      <c r="M941">
        <f t="shared" si="42"/>
        <v>28.53</v>
      </c>
      <c r="N941" t="str">
        <f t="shared" si="43"/>
        <v>Liberica</v>
      </c>
      <c r="O941" t="str">
        <f t="shared" si="44"/>
        <v>Light</v>
      </c>
      <c r="P941" t="str">
        <f>IF(_xlfn.XLOOKUP(C941,customers!$A$1:$A$1001,customers!$I$1:$I$1001,0)=0,"",_xlfn.XLOOKUP(C941,customers!$A$1:$A$1001,customers!$I$1:$I$1001,0))</f>
        <v>No</v>
      </c>
    </row>
    <row r="942" spans="1:16" x14ac:dyDescent="0.2">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IF(_xlfn.XLOOKUP(C942,customers!$A$1:$A$1001,customers!$G$1:$G$1001,0)=0,"",_xlfn.XLOOKUP(C942,customers!$A$1:$A$1001,customers!$G$1:$G$1001,0))</f>
        <v>United States</v>
      </c>
      <c r="I942" t="str">
        <f>IF(_xlfn.XLOOKUP(D942,products!$A$1:$A$1001,products!$B$1:$B$1001,0)=0,"",_xlfn.XLOOKUP(D942,products!$A$1:$A$1001,products!$B$1:$B$1001,0))</f>
        <v>Rob</v>
      </c>
      <c r="J942" t="str">
        <f>IF(_xlfn.XLOOKUP(D942,products!$A$1:$A$1001,products!$C$1:$C$1001,0)=0,"",_xlfn.XLOOKUP(D942,products!$A$1:$A$1001,products!$C$1:$C$1001,0))</f>
        <v>L</v>
      </c>
      <c r="K942" s="1">
        <f>IF(_xlfn.XLOOKUP(D942,products!$A$1:$A$1001,products!$D$1:$D$1001,0)=0,"",_xlfn.XLOOKUP(D942,products!$A$1:$A$1001,products!$D$1:$D$1001,0))</f>
        <v>0.5</v>
      </c>
      <c r="L942">
        <f>IF(_xlfn.XLOOKUP(D942,products!$A$1:$A$1001,products!$E$1:$E$1001,0)=0,"",_xlfn.XLOOKUP(D942,products!$A$1:$A$1001,products!$E$1:$E$1001,0))</f>
        <v>7.169999999999999</v>
      </c>
      <c r="M942">
        <f t="shared" si="42"/>
        <v>14.339999999999998</v>
      </c>
      <c r="N942" t="str">
        <f t="shared" si="43"/>
        <v>Robusta</v>
      </c>
      <c r="O942" t="str">
        <f t="shared" si="44"/>
        <v>Light</v>
      </c>
      <c r="P942" t="str">
        <f>IF(_xlfn.XLOOKUP(C942,customers!$A$1:$A$1001,customers!$I$1:$I$1001,0)=0,"",_xlfn.XLOOKUP(C942,customers!$A$1:$A$1001,customers!$I$1:$I$1001,0))</f>
        <v>Yes</v>
      </c>
    </row>
    <row r="943" spans="1:16" x14ac:dyDescent="0.2">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IF(_xlfn.XLOOKUP(C943,customers!$A$1:$A$1001,customers!$G$1:$G$1001,0)=0,"",_xlfn.XLOOKUP(C943,customers!$A$1:$A$1001,customers!$G$1:$G$1001,0))</f>
        <v>Ireland</v>
      </c>
      <c r="I943" t="str">
        <f>IF(_xlfn.XLOOKUP(D943,products!$A$1:$A$1001,products!$B$1:$B$1001,0)=0,"",_xlfn.XLOOKUP(D943,products!$A$1:$A$1001,products!$B$1:$B$1001,0))</f>
        <v>Ara</v>
      </c>
      <c r="J943" t="str">
        <f>IF(_xlfn.XLOOKUP(D943,products!$A$1:$A$1001,products!$C$1:$C$1001,0)=0,"",_xlfn.XLOOKUP(D943,products!$A$1:$A$1001,products!$C$1:$C$1001,0))</f>
        <v>L</v>
      </c>
      <c r="K943" s="1">
        <f>IF(_xlfn.XLOOKUP(D943,products!$A$1:$A$1001,products!$D$1:$D$1001,0)=0,"",_xlfn.XLOOKUP(D943,products!$A$1:$A$1001,products!$D$1:$D$1001,0))</f>
        <v>0.5</v>
      </c>
      <c r="L943">
        <f>IF(_xlfn.XLOOKUP(D943,products!$A$1:$A$1001,products!$E$1:$E$1001,0)=0,"",_xlfn.XLOOKUP(D943,products!$A$1:$A$1001,products!$E$1:$E$1001,0))</f>
        <v>7.77</v>
      </c>
      <c r="M943">
        <f t="shared" si="42"/>
        <v>15.54</v>
      </c>
      <c r="N943" t="str">
        <f t="shared" si="43"/>
        <v>Arabica</v>
      </c>
      <c r="O943" t="str">
        <f t="shared" si="44"/>
        <v>Light</v>
      </c>
      <c r="P943" t="str">
        <f>IF(_xlfn.XLOOKUP(C943,customers!$A$1:$A$1001,customers!$I$1:$I$1001,0)=0,"",_xlfn.XLOOKUP(C943,customers!$A$1:$A$1001,customers!$I$1:$I$1001,0))</f>
        <v>Yes</v>
      </c>
    </row>
    <row r="944" spans="1:16" x14ac:dyDescent="0.2">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IF(_xlfn.XLOOKUP(C944,customers!$A$1:$A$1001,customers!$G$1:$G$1001,0)=0,"",_xlfn.XLOOKUP(C944,customers!$A$1:$A$1001,customers!$G$1:$G$1001,0))</f>
        <v>United States</v>
      </c>
      <c r="I944" t="str">
        <f>IF(_xlfn.XLOOKUP(D944,products!$A$1:$A$1001,products!$B$1:$B$1001,0)=0,"",_xlfn.XLOOKUP(D944,products!$A$1:$A$1001,products!$B$1:$B$1001,0))</f>
        <v>Rob</v>
      </c>
      <c r="J944" t="str">
        <f>IF(_xlfn.XLOOKUP(D944,products!$A$1:$A$1001,products!$C$1:$C$1001,0)=0,"",_xlfn.XLOOKUP(D944,products!$A$1:$A$1001,products!$C$1:$C$1001,0))</f>
        <v>L</v>
      </c>
      <c r="K944" s="1">
        <f>IF(_xlfn.XLOOKUP(D944,products!$A$1:$A$1001,products!$D$1:$D$1001,0)=0,"",_xlfn.XLOOKUP(D944,products!$A$1:$A$1001,products!$D$1:$D$1001,0))</f>
        <v>1</v>
      </c>
      <c r="L944">
        <f>IF(_xlfn.XLOOKUP(D944,products!$A$1:$A$1001,products!$E$1:$E$1001,0)=0,"",_xlfn.XLOOKUP(D944,products!$A$1:$A$1001,products!$E$1:$E$1001,0))</f>
        <v>11.95</v>
      </c>
      <c r="M944">
        <f t="shared" si="42"/>
        <v>35.849999999999994</v>
      </c>
      <c r="N944" t="str">
        <f t="shared" si="43"/>
        <v>Robusta</v>
      </c>
      <c r="O944" t="str">
        <f t="shared" si="44"/>
        <v>Light</v>
      </c>
      <c r="P944" t="str">
        <f>IF(_xlfn.XLOOKUP(C944,customers!$A$1:$A$1001,customers!$I$1:$I$1001,0)=0,"",_xlfn.XLOOKUP(C944,customers!$A$1:$A$1001,customers!$I$1:$I$1001,0))</f>
        <v>No</v>
      </c>
    </row>
    <row r="945" spans="1:16" x14ac:dyDescent="0.2">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IF(_xlfn.XLOOKUP(C945,customers!$A$1:$A$1001,customers!$G$1:$G$1001,0)=0,"",_xlfn.XLOOKUP(C945,customers!$A$1:$A$1001,customers!$G$1:$G$1001,0))</f>
        <v>United States</v>
      </c>
      <c r="I945" t="str">
        <f>IF(_xlfn.XLOOKUP(D945,products!$A$1:$A$1001,products!$B$1:$B$1001,0)=0,"",_xlfn.XLOOKUP(D945,products!$A$1:$A$1001,products!$B$1:$B$1001,0))</f>
        <v>Ara</v>
      </c>
      <c r="J945" t="str">
        <f>IF(_xlfn.XLOOKUP(D945,products!$A$1:$A$1001,products!$C$1:$C$1001,0)=0,"",_xlfn.XLOOKUP(D945,products!$A$1:$A$1001,products!$C$1:$C$1001,0))</f>
        <v>L</v>
      </c>
      <c r="K945" s="1">
        <f>IF(_xlfn.XLOOKUP(D945,products!$A$1:$A$1001,products!$D$1:$D$1001,0)=0,"",_xlfn.XLOOKUP(D945,products!$A$1:$A$1001,products!$D$1:$D$1001,0))</f>
        <v>0.5</v>
      </c>
      <c r="L945">
        <f>IF(_xlfn.XLOOKUP(D945,products!$A$1:$A$1001,products!$E$1:$E$1001,0)=0,"",_xlfn.XLOOKUP(D945,products!$A$1:$A$1001,products!$E$1:$E$1001,0))</f>
        <v>7.77</v>
      </c>
      <c r="M945">
        <f t="shared" si="42"/>
        <v>46.62</v>
      </c>
      <c r="N945" t="str">
        <f t="shared" si="43"/>
        <v>Arabica</v>
      </c>
      <c r="O945" t="str">
        <f t="shared" si="44"/>
        <v>Light</v>
      </c>
      <c r="P945" t="str">
        <f>IF(_xlfn.XLOOKUP(C945,customers!$A$1:$A$1001,customers!$I$1:$I$1001,0)=0,"",_xlfn.XLOOKUP(C945,customers!$A$1:$A$1001,customers!$I$1:$I$1001,0))</f>
        <v>No</v>
      </c>
    </row>
    <row r="946" spans="1:16" x14ac:dyDescent="0.2">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IF(_xlfn.XLOOKUP(C946,customers!$A$1:$A$1001,customers!$G$1:$G$1001,0)=0,"",_xlfn.XLOOKUP(C946,customers!$A$1:$A$1001,customers!$G$1:$G$1001,0))</f>
        <v>United States</v>
      </c>
      <c r="I946" t="str">
        <f>IF(_xlfn.XLOOKUP(D946,products!$A$1:$A$1001,products!$B$1:$B$1001,0)=0,"",_xlfn.XLOOKUP(D946,products!$A$1:$A$1001,products!$B$1:$B$1001,0))</f>
        <v>Rob</v>
      </c>
      <c r="J946" t="str">
        <f>IF(_xlfn.XLOOKUP(D946,products!$A$1:$A$1001,products!$C$1:$C$1001,0)=0,"",_xlfn.XLOOKUP(D946,products!$A$1:$A$1001,products!$C$1:$C$1001,0))</f>
        <v>L</v>
      </c>
      <c r="K946" s="1">
        <f>IF(_xlfn.XLOOKUP(D946,products!$A$1:$A$1001,products!$D$1:$D$1001,0)=0,"",_xlfn.XLOOKUP(D946,products!$A$1:$A$1001,products!$D$1:$D$1001,0))</f>
        <v>0.5</v>
      </c>
      <c r="L946">
        <f>IF(_xlfn.XLOOKUP(D946,products!$A$1:$A$1001,products!$E$1:$E$1001,0)=0,"",_xlfn.XLOOKUP(D946,products!$A$1:$A$1001,products!$E$1:$E$1001,0))</f>
        <v>7.169999999999999</v>
      </c>
      <c r="M946">
        <f t="shared" si="42"/>
        <v>35.849999999999994</v>
      </c>
      <c r="N946" t="str">
        <f t="shared" si="43"/>
        <v>Robusta</v>
      </c>
      <c r="O946" t="str">
        <f t="shared" si="44"/>
        <v>Light</v>
      </c>
      <c r="P946" t="str">
        <f>IF(_xlfn.XLOOKUP(C946,customers!$A$1:$A$1001,customers!$I$1:$I$1001,0)=0,"",_xlfn.XLOOKUP(C946,customers!$A$1:$A$1001,customers!$I$1:$I$1001,0))</f>
        <v>No</v>
      </c>
    </row>
    <row r="947" spans="1:16" x14ac:dyDescent="0.2">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IF(_xlfn.XLOOKUP(C947,customers!$A$1:$A$1001,customers!$G$1:$G$1001,0)=0,"",_xlfn.XLOOKUP(C947,customers!$A$1:$A$1001,customers!$G$1:$G$1001,0))</f>
        <v>United States</v>
      </c>
      <c r="I947" t="str">
        <f>IF(_xlfn.XLOOKUP(D947,products!$A$1:$A$1001,products!$B$1:$B$1001,0)=0,"",_xlfn.XLOOKUP(D947,products!$A$1:$A$1001,products!$B$1:$B$1001,0))</f>
        <v>Lib</v>
      </c>
      <c r="J947" t="str">
        <f>IF(_xlfn.XLOOKUP(D947,products!$A$1:$A$1001,products!$C$1:$C$1001,0)=0,"",_xlfn.XLOOKUP(D947,products!$A$1:$A$1001,products!$C$1:$C$1001,0))</f>
        <v>D</v>
      </c>
      <c r="K947" s="1">
        <f>IF(_xlfn.XLOOKUP(D947,products!$A$1:$A$1001,products!$D$1:$D$1001,0)=0,"",_xlfn.XLOOKUP(D947,products!$A$1:$A$1001,products!$D$1:$D$1001,0))</f>
        <v>2.5</v>
      </c>
      <c r="L947">
        <f>IF(_xlfn.XLOOKUP(D947,products!$A$1:$A$1001,products!$E$1:$E$1001,0)=0,"",_xlfn.XLOOKUP(D947,products!$A$1:$A$1001,products!$E$1:$E$1001,0))</f>
        <v>29.784999999999997</v>
      </c>
      <c r="M947">
        <f t="shared" si="42"/>
        <v>119.13999999999999</v>
      </c>
      <c r="N947" t="str">
        <f t="shared" si="43"/>
        <v>Liberica</v>
      </c>
      <c r="O947" t="str">
        <f t="shared" si="44"/>
        <v>Dark</v>
      </c>
      <c r="P947" t="str">
        <f>IF(_xlfn.XLOOKUP(C947,customers!$A$1:$A$1001,customers!$I$1:$I$1001,0)=0,"",_xlfn.XLOOKUP(C947,customers!$A$1:$A$1001,customers!$I$1:$I$1001,0))</f>
        <v>No</v>
      </c>
    </row>
    <row r="948" spans="1:16" x14ac:dyDescent="0.2">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IF(_xlfn.XLOOKUP(C948,customers!$A$1:$A$1001,customers!$G$1:$G$1001,0)=0,"",_xlfn.XLOOKUP(C948,customers!$A$1:$A$1001,customers!$G$1:$G$1001,0))</f>
        <v>United States</v>
      </c>
      <c r="I948" t="str">
        <f>IF(_xlfn.XLOOKUP(D948,products!$A$1:$A$1001,products!$B$1:$B$1001,0)=0,"",_xlfn.XLOOKUP(D948,products!$A$1:$A$1001,products!$B$1:$B$1001,0))</f>
        <v>Lib</v>
      </c>
      <c r="J948" t="str">
        <f>IF(_xlfn.XLOOKUP(D948,products!$A$1:$A$1001,products!$C$1:$C$1001,0)=0,"",_xlfn.XLOOKUP(D948,products!$A$1:$A$1001,products!$C$1:$C$1001,0))</f>
        <v>D</v>
      </c>
      <c r="K948" s="1">
        <f>IF(_xlfn.XLOOKUP(D948,products!$A$1:$A$1001,products!$D$1:$D$1001,0)=0,"",_xlfn.XLOOKUP(D948,products!$A$1:$A$1001,products!$D$1:$D$1001,0))</f>
        <v>0.5</v>
      </c>
      <c r="L948">
        <f>IF(_xlfn.XLOOKUP(D948,products!$A$1:$A$1001,products!$E$1:$E$1001,0)=0,"",_xlfn.XLOOKUP(D948,products!$A$1:$A$1001,products!$E$1:$E$1001,0))</f>
        <v>7.77</v>
      </c>
      <c r="M948">
        <f t="shared" si="42"/>
        <v>23.31</v>
      </c>
      <c r="N948" t="str">
        <f t="shared" si="43"/>
        <v>Liberica</v>
      </c>
      <c r="O948" t="str">
        <f t="shared" si="44"/>
        <v>Dark</v>
      </c>
      <c r="P948" t="str">
        <f>IF(_xlfn.XLOOKUP(C948,customers!$A$1:$A$1001,customers!$I$1:$I$1001,0)=0,"",_xlfn.XLOOKUP(C948,customers!$A$1:$A$1001,customers!$I$1:$I$1001,0))</f>
        <v>No</v>
      </c>
    </row>
    <row r="949" spans="1:16" x14ac:dyDescent="0.2">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IF(_xlfn.XLOOKUP(C949,customers!$A$1:$A$1001,customers!$G$1:$G$1001,0)=0,"",_xlfn.XLOOKUP(C949,customers!$A$1:$A$1001,customers!$G$1:$G$1001,0))</f>
        <v>Ireland</v>
      </c>
      <c r="I949" t="str">
        <f>IF(_xlfn.XLOOKUP(D949,products!$A$1:$A$1001,products!$B$1:$B$1001,0)=0,"",_xlfn.XLOOKUP(D949,products!$A$1:$A$1001,products!$B$1:$B$1001,0))</f>
        <v>Ara</v>
      </c>
      <c r="J949" t="str">
        <f>IF(_xlfn.XLOOKUP(D949,products!$A$1:$A$1001,products!$C$1:$C$1001,0)=0,"",_xlfn.XLOOKUP(D949,products!$A$1:$A$1001,products!$C$1:$C$1001,0))</f>
        <v>M</v>
      </c>
      <c r="K949" s="1">
        <f>IF(_xlfn.XLOOKUP(D949,products!$A$1:$A$1001,products!$D$1:$D$1001,0)=0,"",_xlfn.XLOOKUP(D949,products!$A$1:$A$1001,products!$D$1:$D$1001,0))</f>
        <v>1</v>
      </c>
      <c r="L949">
        <f>IF(_xlfn.XLOOKUP(D949,products!$A$1:$A$1001,products!$E$1:$E$1001,0)=0,"",_xlfn.XLOOKUP(D949,products!$A$1:$A$1001,products!$E$1:$E$1001,0))</f>
        <v>11.25</v>
      </c>
      <c r="M949">
        <f t="shared" si="42"/>
        <v>11.25</v>
      </c>
      <c r="N949" t="str">
        <f t="shared" si="43"/>
        <v>Arabica</v>
      </c>
      <c r="O949" t="str">
        <f t="shared" si="44"/>
        <v>Medium</v>
      </c>
      <c r="P949" t="str">
        <f>IF(_xlfn.XLOOKUP(C949,customers!$A$1:$A$1001,customers!$I$1:$I$1001,0)=0,"",_xlfn.XLOOKUP(C949,customers!$A$1:$A$1001,customers!$I$1:$I$1001,0))</f>
        <v>No</v>
      </c>
    </row>
    <row r="950" spans="1:16" x14ac:dyDescent="0.2">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IF(_xlfn.XLOOKUP(C950,customers!$A$1:$A$1001,customers!$G$1:$G$1001,0)=0,"",_xlfn.XLOOKUP(C950,customers!$A$1:$A$1001,customers!$G$1:$G$1001,0))</f>
        <v>United Kingdom</v>
      </c>
      <c r="I950" t="str">
        <f>IF(_xlfn.XLOOKUP(D950,products!$A$1:$A$1001,products!$B$1:$B$1001,0)=0,"",_xlfn.XLOOKUP(D950,products!$A$1:$A$1001,products!$B$1:$B$1001,0))</f>
        <v>Exc</v>
      </c>
      <c r="J950" t="str">
        <f>IF(_xlfn.XLOOKUP(D950,products!$A$1:$A$1001,products!$C$1:$C$1001,0)=0,"",_xlfn.XLOOKUP(D950,products!$A$1:$A$1001,products!$C$1:$C$1001,0))</f>
        <v>D</v>
      </c>
      <c r="K950" s="1">
        <f>IF(_xlfn.XLOOKUP(D950,products!$A$1:$A$1001,products!$D$1:$D$1001,0)=0,"",_xlfn.XLOOKUP(D950,products!$A$1:$A$1001,products!$D$1:$D$1001,0))</f>
        <v>2.5</v>
      </c>
      <c r="L950">
        <f>IF(_xlfn.XLOOKUP(D950,products!$A$1:$A$1001,products!$E$1:$E$1001,0)=0,"",_xlfn.XLOOKUP(D950,products!$A$1:$A$1001,products!$E$1:$E$1001,0))</f>
        <v>27.945</v>
      </c>
      <c r="M950">
        <f t="shared" si="42"/>
        <v>83.835000000000008</v>
      </c>
      <c r="N950" t="str">
        <f t="shared" si="43"/>
        <v>Excelsa</v>
      </c>
      <c r="O950" t="str">
        <f t="shared" si="44"/>
        <v>Dark</v>
      </c>
      <c r="P950" t="str">
        <f>IF(_xlfn.XLOOKUP(C950,customers!$A$1:$A$1001,customers!$I$1:$I$1001,0)=0,"",_xlfn.XLOOKUP(C950,customers!$A$1:$A$1001,customers!$I$1:$I$1001,0))</f>
        <v>Yes</v>
      </c>
    </row>
    <row r="951" spans="1:16" x14ac:dyDescent="0.2">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IF(_xlfn.XLOOKUP(C951,customers!$A$1:$A$1001,customers!$G$1:$G$1001,0)=0,"",_xlfn.XLOOKUP(C951,customers!$A$1:$A$1001,customers!$G$1:$G$1001,0))</f>
        <v>Ireland</v>
      </c>
      <c r="I951" t="str">
        <f>IF(_xlfn.XLOOKUP(D951,products!$A$1:$A$1001,products!$B$1:$B$1001,0)=0,"",_xlfn.XLOOKUP(D951,products!$A$1:$A$1001,products!$B$1:$B$1001,0))</f>
        <v>Rob</v>
      </c>
      <c r="J951" t="str">
        <f>IF(_xlfn.XLOOKUP(D951,products!$A$1:$A$1001,products!$C$1:$C$1001,0)=0,"",_xlfn.XLOOKUP(D951,products!$A$1:$A$1001,products!$C$1:$C$1001,0))</f>
        <v>L</v>
      </c>
      <c r="K951" s="1">
        <f>IF(_xlfn.XLOOKUP(D951,products!$A$1:$A$1001,products!$D$1:$D$1001,0)=0,"",_xlfn.XLOOKUP(D951,products!$A$1:$A$1001,products!$D$1:$D$1001,0))</f>
        <v>2.5</v>
      </c>
      <c r="L951">
        <f>IF(_xlfn.XLOOKUP(D951,products!$A$1:$A$1001,products!$E$1:$E$1001,0)=0,"",_xlfn.XLOOKUP(D951,products!$A$1:$A$1001,products!$E$1:$E$1001,0))</f>
        <v>27.484999999999996</v>
      </c>
      <c r="M951">
        <f t="shared" si="42"/>
        <v>109.93999999999998</v>
      </c>
      <c r="N951" t="str">
        <f t="shared" si="43"/>
        <v>Robusta</v>
      </c>
      <c r="O951" t="str">
        <f t="shared" si="44"/>
        <v>Light</v>
      </c>
      <c r="P951" t="str">
        <f>IF(_xlfn.XLOOKUP(C951,customers!$A$1:$A$1001,customers!$I$1:$I$1001,0)=0,"",_xlfn.XLOOKUP(C951,customers!$A$1:$A$1001,customers!$I$1:$I$1001,0))</f>
        <v>No</v>
      </c>
    </row>
    <row r="952" spans="1:16" x14ac:dyDescent="0.2">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IF(_xlfn.XLOOKUP(C952,customers!$A$1:$A$1001,customers!$G$1:$G$1001,0)=0,"",_xlfn.XLOOKUP(C952,customers!$A$1:$A$1001,customers!$G$1:$G$1001,0))</f>
        <v>United States</v>
      </c>
      <c r="I952" t="str">
        <f>IF(_xlfn.XLOOKUP(D952,products!$A$1:$A$1001,products!$B$1:$B$1001,0)=0,"",_xlfn.XLOOKUP(D952,products!$A$1:$A$1001,products!$B$1:$B$1001,0))</f>
        <v>Rob</v>
      </c>
      <c r="J952" t="str">
        <f>IF(_xlfn.XLOOKUP(D952,products!$A$1:$A$1001,products!$C$1:$C$1001,0)=0,"",_xlfn.XLOOKUP(D952,products!$A$1:$A$1001,products!$C$1:$C$1001,0))</f>
        <v>L</v>
      </c>
      <c r="K952" s="1">
        <f>IF(_xlfn.XLOOKUP(D952,products!$A$1:$A$1001,products!$D$1:$D$1001,0)=0,"",_xlfn.XLOOKUP(D952,products!$A$1:$A$1001,products!$D$1:$D$1001,0))</f>
        <v>0.2</v>
      </c>
      <c r="L952">
        <f>IF(_xlfn.XLOOKUP(D952,products!$A$1:$A$1001,products!$E$1:$E$1001,0)=0,"",_xlfn.XLOOKUP(D952,products!$A$1:$A$1001,products!$E$1:$E$1001,0))</f>
        <v>3.5849999999999995</v>
      </c>
      <c r="M952">
        <f t="shared" si="42"/>
        <v>14.339999999999998</v>
      </c>
      <c r="N952" t="str">
        <f t="shared" si="43"/>
        <v>Robusta</v>
      </c>
      <c r="O952" t="str">
        <f t="shared" si="44"/>
        <v>Light</v>
      </c>
      <c r="P952" t="str">
        <f>IF(_xlfn.XLOOKUP(C952,customers!$A$1:$A$1001,customers!$I$1:$I$1001,0)=0,"",_xlfn.XLOOKUP(C952,customers!$A$1:$A$1001,customers!$I$1:$I$1001,0))</f>
        <v>Yes</v>
      </c>
    </row>
    <row r="953" spans="1:16" x14ac:dyDescent="0.2">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IF(_xlfn.XLOOKUP(C953,customers!$A$1:$A$1001,customers!$G$1:$G$1001,0)=0,"",_xlfn.XLOOKUP(C953,customers!$A$1:$A$1001,customers!$G$1:$G$1001,0))</f>
        <v>United States</v>
      </c>
      <c r="I953" t="str">
        <f>IF(_xlfn.XLOOKUP(D953,products!$A$1:$A$1001,products!$B$1:$B$1001,0)=0,"",_xlfn.XLOOKUP(D953,products!$A$1:$A$1001,products!$B$1:$B$1001,0))</f>
        <v>Rob</v>
      </c>
      <c r="J953" t="str">
        <f>IF(_xlfn.XLOOKUP(D953,products!$A$1:$A$1001,products!$C$1:$C$1001,0)=0,"",_xlfn.XLOOKUP(D953,products!$A$1:$A$1001,products!$C$1:$C$1001,0))</f>
        <v>L</v>
      </c>
      <c r="K953" s="1">
        <f>IF(_xlfn.XLOOKUP(D953,products!$A$1:$A$1001,products!$D$1:$D$1001,0)=0,"",_xlfn.XLOOKUP(D953,products!$A$1:$A$1001,products!$D$1:$D$1001,0))</f>
        <v>0.2</v>
      </c>
      <c r="L953">
        <f>IF(_xlfn.XLOOKUP(D953,products!$A$1:$A$1001,products!$E$1:$E$1001,0)=0,"",_xlfn.XLOOKUP(D953,products!$A$1:$A$1001,products!$E$1:$E$1001,0))</f>
        <v>3.5849999999999995</v>
      </c>
      <c r="M953">
        <f t="shared" si="42"/>
        <v>21.509999999999998</v>
      </c>
      <c r="N953" t="str">
        <f t="shared" si="43"/>
        <v>Robusta</v>
      </c>
      <c r="O953" t="str">
        <f t="shared" si="44"/>
        <v>Light</v>
      </c>
      <c r="P953" t="str">
        <f>IF(_xlfn.XLOOKUP(C953,customers!$A$1:$A$1001,customers!$I$1:$I$1001,0)=0,"",_xlfn.XLOOKUP(C953,customers!$A$1:$A$1001,customers!$I$1:$I$1001,0))</f>
        <v>No</v>
      </c>
    </row>
    <row r="954" spans="1:16" x14ac:dyDescent="0.2">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IF(_xlfn.XLOOKUP(C954,customers!$A$1:$A$1001,customers!$G$1:$G$1001,0)=0,"",_xlfn.XLOOKUP(C954,customers!$A$1:$A$1001,customers!$G$1:$G$1001,0))</f>
        <v>Ireland</v>
      </c>
      <c r="I954" t="str">
        <f>IF(_xlfn.XLOOKUP(D954,products!$A$1:$A$1001,products!$B$1:$B$1001,0)=0,"",_xlfn.XLOOKUP(D954,products!$A$1:$A$1001,products!$B$1:$B$1001,0))</f>
        <v>Ara</v>
      </c>
      <c r="J954" t="str">
        <f>IF(_xlfn.XLOOKUP(D954,products!$A$1:$A$1001,products!$C$1:$C$1001,0)=0,"",_xlfn.XLOOKUP(D954,products!$A$1:$A$1001,products!$C$1:$C$1001,0))</f>
        <v>M</v>
      </c>
      <c r="K954" s="1">
        <f>IF(_xlfn.XLOOKUP(D954,products!$A$1:$A$1001,products!$D$1:$D$1001,0)=0,"",_xlfn.XLOOKUP(D954,products!$A$1:$A$1001,products!$D$1:$D$1001,0))</f>
        <v>1</v>
      </c>
      <c r="L954">
        <f>IF(_xlfn.XLOOKUP(D954,products!$A$1:$A$1001,products!$E$1:$E$1001,0)=0,"",_xlfn.XLOOKUP(D954,products!$A$1:$A$1001,products!$E$1:$E$1001,0))</f>
        <v>11.25</v>
      </c>
      <c r="M954">
        <f t="shared" si="42"/>
        <v>22.5</v>
      </c>
      <c r="N954" t="str">
        <f t="shared" si="43"/>
        <v>Arabica</v>
      </c>
      <c r="O954" t="str">
        <f t="shared" si="44"/>
        <v>Medium</v>
      </c>
      <c r="P954" t="str">
        <f>IF(_xlfn.XLOOKUP(C954,customers!$A$1:$A$1001,customers!$I$1:$I$1001,0)=0,"",_xlfn.XLOOKUP(C954,customers!$A$1:$A$1001,customers!$I$1:$I$1001,0))</f>
        <v>Yes</v>
      </c>
    </row>
    <row r="955" spans="1:16" x14ac:dyDescent="0.2">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IF(_xlfn.XLOOKUP(C955,customers!$A$1:$A$1001,customers!$G$1:$G$1001,0)=0,"",_xlfn.XLOOKUP(C955,customers!$A$1:$A$1001,customers!$G$1:$G$1001,0))</f>
        <v>United States</v>
      </c>
      <c r="I955" t="str">
        <f>IF(_xlfn.XLOOKUP(D955,products!$A$1:$A$1001,products!$B$1:$B$1001,0)=0,"",_xlfn.XLOOKUP(D955,products!$A$1:$A$1001,products!$B$1:$B$1001,0))</f>
        <v>Ara</v>
      </c>
      <c r="J955" t="str">
        <f>IF(_xlfn.XLOOKUP(D955,products!$A$1:$A$1001,products!$C$1:$C$1001,0)=0,"",_xlfn.XLOOKUP(D955,products!$A$1:$A$1001,products!$C$1:$C$1001,0))</f>
        <v>L</v>
      </c>
      <c r="K955" s="1">
        <f>IF(_xlfn.XLOOKUP(D955,products!$A$1:$A$1001,products!$D$1:$D$1001,0)=0,"",_xlfn.XLOOKUP(D955,products!$A$1:$A$1001,products!$D$1:$D$1001,0))</f>
        <v>0.2</v>
      </c>
      <c r="L955">
        <f>IF(_xlfn.XLOOKUP(D955,products!$A$1:$A$1001,products!$E$1:$E$1001,0)=0,"",_xlfn.XLOOKUP(D955,products!$A$1:$A$1001,products!$E$1:$E$1001,0))</f>
        <v>3.8849999999999998</v>
      </c>
      <c r="M955">
        <f t="shared" si="42"/>
        <v>3.8849999999999998</v>
      </c>
      <c r="N955" t="str">
        <f t="shared" si="43"/>
        <v>Arabica</v>
      </c>
      <c r="O955" t="str">
        <f t="shared" si="44"/>
        <v>Light</v>
      </c>
      <c r="P955" t="str">
        <f>IF(_xlfn.XLOOKUP(C955,customers!$A$1:$A$1001,customers!$I$1:$I$1001,0)=0,"",_xlfn.XLOOKUP(C955,customers!$A$1:$A$1001,customers!$I$1:$I$1001,0))</f>
        <v>Yes</v>
      </c>
    </row>
    <row r="956" spans="1:16" x14ac:dyDescent="0.2">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IF(_xlfn.XLOOKUP(C956,customers!$A$1:$A$1001,customers!$G$1:$G$1001,0)=0,"",_xlfn.XLOOKUP(C956,customers!$A$1:$A$1001,customers!$G$1:$G$1001,0))</f>
        <v>United States</v>
      </c>
      <c r="I956" t="str">
        <f>IF(_xlfn.XLOOKUP(D956,products!$A$1:$A$1001,products!$B$1:$B$1001,0)=0,"",_xlfn.XLOOKUP(D956,products!$A$1:$A$1001,products!$B$1:$B$1001,0))</f>
        <v>Exc</v>
      </c>
      <c r="J956" t="str">
        <f>IF(_xlfn.XLOOKUP(D956,products!$A$1:$A$1001,products!$C$1:$C$1001,0)=0,"",_xlfn.XLOOKUP(D956,products!$A$1:$A$1001,products!$C$1:$C$1001,0))</f>
        <v>D</v>
      </c>
      <c r="K956" s="1">
        <f>IF(_xlfn.XLOOKUP(D956,products!$A$1:$A$1001,products!$D$1:$D$1001,0)=0,"",_xlfn.XLOOKUP(D956,products!$A$1:$A$1001,products!$D$1:$D$1001,0))</f>
        <v>2.5</v>
      </c>
      <c r="L956">
        <f>IF(_xlfn.XLOOKUP(D956,products!$A$1:$A$1001,products!$E$1:$E$1001,0)=0,"",_xlfn.XLOOKUP(D956,products!$A$1:$A$1001,products!$E$1:$E$1001,0))</f>
        <v>27.945</v>
      </c>
      <c r="M956">
        <f t="shared" si="42"/>
        <v>27.945</v>
      </c>
      <c r="N956" t="str">
        <f t="shared" si="43"/>
        <v>Excelsa</v>
      </c>
      <c r="O956" t="str">
        <f t="shared" si="44"/>
        <v>Dark</v>
      </c>
      <c r="P956" t="str">
        <f>IF(_xlfn.XLOOKUP(C956,customers!$A$1:$A$1001,customers!$I$1:$I$1001,0)=0,"",_xlfn.XLOOKUP(C956,customers!$A$1:$A$1001,customers!$I$1:$I$1001,0))</f>
        <v>Yes</v>
      </c>
    </row>
    <row r="957" spans="1:16" x14ac:dyDescent="0.2">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IF(_xlfn.XLOOKUP(C957,customers!$A$1:$A$1001,customers!$G$1:$G$1001,0)=0,"",_xlfn.XLOOKUP(C957,customers!$A$1:$A$1001,customers!$G$1:$G$1001,0))</f>
        <v>United States</v>
      </c>
      <c r="I957" t="str">
        <f>IF(_xlfn.XLOOKUP(D957,products!$A$1:$A$1001,products!$B$1:$B$1001,0)=0,"",_xlfn.XLOOKUP(D957,products!$A$1:$A$1001,products!$B$1:$B$1001,0))</f>
        <v>Exc</v>
      </c>
      <c r="J957" t="str">
        <f>IF(_xlfn.XLOOKUP(D957,products!$A$1:$A$1001,products!$C$1:$C$1001,0)=0,"",_xlfn.XLOOKUP(D957,products!$A$1:$A$1001,products!$C$1:$C$1001,0))</f>
        <v>L</v>
      </c>
      <c r="K957" s="1">
        <f>IF(_xlfn.XLOOKUP(D957,products!$A$1:$A$1001,products!$D$1:$D$1001,0)=0,"",_xlfn.XLOOKUP(D957,products!$A$1:$A$1001,products!$D$1:$D$1001,0))</f>
        <v>2.5</v>
      </c>
      <c r="L957">
        <f>IF(_xlfn.XLOOKUP(D957,products!$A$1:$A$1001,products!$E$1:$E$1001,0)=0,"",_xlfn.XLOOKUP(D957,products!$A$1:$A$1001,products!$E$1:$E$1001,0))</f>
        <v>34.154999999999994</v>
      </c>
      <c r="M957">
        <f t="shared" si="42"/>
        <v>170.77499999999998</v>
      </c>
      <c r="N957" t="str">
        <f t="shared" si="43"/>
        <v>Excelsa</v>
      </c>
      <c r="O957" t="str">
        <f t="shared" si="44"/>
        <v>Light</v>
      </c>
      <c r="P957" t="str">
        <f>IF(_xlfn.XLOOKUP(C957,customers!$A$1:$A$1001,customers!$I$1:$I$1001,0)=0,"",_xlfn.XLOOKUP(C957,customers!$A$1:$A$1001,customers!$I$1:$I$1001,0))</f>
        <v>Yes</v>
      </c>
    </row>
    <row r="958" spans="1:16" x14ac:dyDescent="0.2">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IF(_xlfn.XLOOKUP(C958,customers!$A$1:$A$1001,customers!$G$1:$G$1001,0)=0,"",_xlfn.XLOOKUP(C958,customers!$A$1:$A$1001,customers!$G$1:$G$1001,0))</f>
        <v>United States</v>
      </c>
      <c r="I958" t="str">
        <f>IF(_xlfn.XLOOKUP(D958,products!$A$1:$A$1001,products!$B$1:$B$1001,0)=0,"",_xlfn.XLOOKUP(D958,products!$A$1:$A$1001,products!$B$1:$B$1001,0))</f>
        <v>Rob</v>
      </c>
      <c r="J958" t="str">
        <f>IF(_xlfn.XLOOKUP(D958,products!$A$1:$A$1001,products!$C$1:$C$1001,0)=0,"",_xlfn.XLOOKUP(D958,products!$A$1:$A$1001,products!$C$1:$C$1001,0))</f>
        <v>L</v>
      </c>
      <c r="K958" s="1">
        <f>IF(_xlfn.XLOOKUP(D958,products!$A$1:$A$1001,products!$D$1:$D$1001,0)=0,"",_xlfn.XLOOKUP(D958,products!$A$1:$A$1001,products!$D$1:$D$1001,0))</f>
        <v>2.5</v>
      </c>
      <c r="L958">
        <f>IF(_xlfn.XLOOKUP(D958,products!$A$1:$A$1001,products!$E$1:$E$1001,0)=0,"",_xlfn.XLOOKUP(D958,products!$A$1:$A$1001,products!$E$1:$E$1001,0))</f>
        <v>27.484999999999996</v>
      </c>
      <c r="M958">
        <f t="shared" si="42"/>
        <v>54.969999999999992</v>
      </c>
      <c r="N958" t="str">
        <f t="shared" si="43"/>
        <v>Robusta</v>
      </c>
      <c r="O958" t="str">
        <f t="shared" si="44"/>
        <v>Light</v>
      </c>
      <c r="P958" t="str">
        <f>IF(_xlfn.XLOOKUP(C958,customers!$A$1:$A$1001,customers!$I$1:$I$1001,0)=0,"",_xlfn.XLOOKUP(C958,customers!$A$1:$A$1001,customers!$I$1:$I$1001,0))</f>
        <v>Yes</v>
      </c>
    </row>
    <row r="959" spans="1:16" x14ac:dyDescent="0.2">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IF(_xlfn.XLOOKUP(C959,customers!$A$1:$A$1001,customers!$G$1:$G$1001,0)=0,"",_xlfn.XLOOKUP(C959,customers!$A$1:$A$1001,customers!$G$1:$G$1001,0))</f>
        <v>United States</v>
      </c>
      <c r="I959" t="str">
        <f>IF(_xlfn.XLOOKUP(D959,products!$A$1:$A$1001,products!$B$1:$B$1001,0)=0,"",_xlfn.XLOOKUP(D959,products!$A$1:$A$1001,products!$B$1:$B$1001,0))</f>
        <v>Exc</v>
      </c>
      <c r="J959" t="str">
        <f>IF(_xlfn.XLOOKUP(D959,products!$A$1:$A$1001,products!$C$1:$C$1001,0)=0,"",_xlfn.XLOOKUP(D959,products!$A$1:$A$1001,products!$C$1:$C$1001,0))</f>
        <v>L</v>
      </c>
      <c r="K959" s="1">
        <f>IF(_xlfn.XLOOKUP(D959,products!$A$1:$A$1001,products!$D$1:$D$1001,0)=0,"",_xlfn.XLOOKUP(D959,products!$A$1:$A$1001,products!$D$1:$D$1001,0))</f>
        <v>1</v>
      </c>
      <c r="L959">
        <f>IF(_xlfn.XLOOKUP(D959,products!$A$1:$A$1001,products!$E$1:$E$1001,0)=0,"",_xlfn.XLOOKUP(D959,products!$A$1:$A$1001,products!$E$1:$E$1001,0))</f>
        <v>14.85</v>
      </c>
      <c r="M959">
        <f t="shared" si="42"/>
        <v>14.85</v>
      </c>
      <c r="N959" t="str">
        <f t="shared" si="43"/>
        <v>Excelsa</v>
      </c>
      <c r="O959" t="str">
        <f t="shared" si="44"/>
        <v>Light</v>
      </c>
      <c r="P959" t="str">
        <f>IF(_xlfn.XLOOKUP(C959,customers!$A$1:$A$1001,customers!$I$1:$I$1001,0)=0,"",_xlfn.XLOOKUP(C959,customers!$A$1:$A$1001,customers!$I$1:$I$1001,0))</f>
        <v>Yes</v>
      </c>
    </row>
    <row r="960" spans="1:16" x14ac:dyDescent="0.2">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IF(_xlfn.XLOOKUP(C960,customers!$A$1:$A$1001,customers!$G$1:$G$1001,0)=0,"",_xlfn.XLOOKUP(C960,customers!$A$1:$A$1001,customers!$G$1:$G$1001,0))</f>
        <v>United States</v>
      </c>
      <c r="I960" t="str">
        <f>IF(_xlfn.XLOOKUP(D960,products!$A$1:$A$1001,products!$B$1:$B$1001,0)=0,"",_xlfn.XLOOKUP(D960,products!$A$1:$A$1001,products!$B$1:$B$1001,0))</f>
        <v>Ara</v>
      </c>
      <c r="J960" t="str">
        <f>IF(_xlfn.XLOOKUP(D960,products!$A$1:$A$1001,products!$C$1:$C$1001,0)=0,"",_xlfn.XLOOKUP(D960,products!$A$1:$A$1001,products!$C$1:$C$1001,0))</f>
        <v>L</v>
      </c>
      <c r="K960" s="1">
        <f>IF(_xlfn.XLOOKUP(D960,products!$A$1:$A$1001,products!$D$1:$D$1001,0)=0,"",_xlfn.XLOOKUP(D960,products!$A$1:$A$1001,products!$D$1:$D$1001,0))</f>
        <v>0.2</v>
      </c>
      <c r="L960">
        <f>IF(_xlfn.XLOOKUP(D960,products!$A$1:$A$1001,products!$E$1:$E$1001,0)=0,"",_xlfn.XLOOKUP(D960,products!$A$1:$A$1001,products!$E$1:$E$1001,0))</f>
        <v>3.8849999999999998</v>
      </c>
      <c r="M960">
        <f t="shared" si="42"/>
        <v>7.77</v>
      </c>
      <c r="N960" t="str">
        <f t="shared" si="43"/>
        <v>Arabica</v>
      </c>
      <c r="O960" t="str">
        <f t="shared" si="44"/>
        <v>Light</v>
      </c>
      <c r="P960" t="str">
        <f>IF(_xlfn.XLOOKUP(C960,customers!$A$1:$A$1001,customers!$I$1:$I$1001,0)=0,"",_xlfn.XLOOKUP(C960,customers!$A$1:$A$1001,customers!$I$1:$I$1001,0))</f>
        <v>Yes</v>
      </c>
    </row>
    <row r="961" spans="1:16" x14ac:dyDescent="0.2">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IF(_xlfn.XLOOKUP(C961,customers!$A$1:$A$1001,customers!$G$1:$G$1001,0)=0,"",_xlfn.XLOOKUP(C961,customers!$A$1:$A$1001,customers!$G$1:$G$1001,0))</f>
        <v>United States</v>
      </c>
      <c r="I961" t="str">
        <f>IF(_xlfn.XLOOKUP(D961,products!$A$1:$A$1001,products!$B$1:$B$1001,0)=0,"",_xlfn.XLOOKUP(D961,products!$A$1:$A$1001,products!$B$1:$B$1001,0))</f>
        <v>Lib</v>
      </c>
      <c r="J961" t="str">
        <f>IF(_xlfn.XLOOKUP(D961,products!$A$1:$A$1001,products!$C$1:$C$1001,0)=0,"",_xlfn.XLOOKUP(D961,products!$A$1:$A$1001,products!$C$1:$C$1001,0))</f>
        <v>L</v>
      </c>
      <c r="K961" s="1">
        <f>IF(_xlfn.XLOOKUP(D961,products!$A$1:$A$1001,products!$D$1:$D$1001,0)=0,"",_xlfn.XLOOKUP(D961,products!$A$1:$A$1001,products!$D$1:$D$1001,0))</f>
        <v>0.2</v>
      </c>
      <c r="L961">
        <f>IF(_xlfn.XLOOKUP(D961,products!$A$1:$A$1001,products!$E$1:$E$1001,0)=0,"",_xlfn.XLOOKUP(D961,products!$A$1:$A$1001,products!$E$1:$E$1001,0))</f>
        <v>4.7549999999999999</v>
      </c>
      <c r="M961">
        <f t="shared" si="42"/>
        <v>23.774999999999999</v>
      </c>
      <c r="N961" t="str">
        <f t="shared" si="43"/>
        <v>Liberica</v>
      </c>
      <c r="O961" t="str">
        <f t="shared" si="44"/>
        <v>Light</v>
      </c>
      <c r="P961" t="str">
        <f>IF(_xlfn.XLOOKUP(C961,customers!$A$1:$A$1001,customers!$I$1:$I$1001,0)=0,"",_xlfn.XLOOKUP(C961,customers!$A$1:$A$1001,customers!$I$1:$I$1001,0))</f>
        <v>Yes</v>
      </c>
    </row>
    <row r="962" spans="1:16" x14ac:dyDescent="0.2">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IF(_xlfn.XLOOKUP(C962,customers!$A$1:$A$1001,customers!$G$1:$G$1001,0)=0,"",_xlfn.XLOOKUP(C962,customers!$A$1:$A$1001,customers!$G$1:$G$1001,0))</f>
        <v>United States</v>
      </c>
      <c r="I962" t="str">
        <f>IF(_xlfn.XLOOKUP(D962,products!$A$1:$A$1001,products!$B$1:$B$1001,0)=0,"",_xlfn.XLOOKUP(D962,products!$A$1:$A$1001,products!$B$1:$B$1001,0))</f>
        <v>Lib</v>
      </c>
      <c r="J962" t="str">
        <f>IF(_xlfn.XLOOKUP(D962,products!$A$1:$A$1001,products!$C$1:$C$1001,0)=0,"",_xlfn.XLOOKUP(D962,products!$A$1:$A$1001,products!$C$1:$C$1001,0))</f>
        <v>L</v>
      </c>
      <c r="K962" s="1">
        <f>IF(_xlfn.XLOOKUP(D962,products!$A$1:$A$1001,products!$D$1:$D$1001,0)=0,"",_xlfn.XLOOKUP(D962,products!$A$1:$A$1001,products!$D$1:$D$1001,0))</f>
        <v>1</v>
      </c>
      <c r="L962">
        <f>IF(_xlfn.XLOOKUP(D962,products!$A$1:$A$1001,products!$E$1:$E$1001,0)=0,"",_xlfn.XLOOKUP(D962,products!$A$1:$A$1001,products!$E$1:$E$1001,0))</f>
        <v>15.85</v>
      </c>
      <c r="M962">
        <f t="shared" si="42"/>
        <v>79.25</v>
      </c>
      <c r="N962" t="str">
        <f t="shared" si="43"/>
        <v>Liberica</v>
      </c>
      <c r="O962" t="str">
        <f t="shared" si="44"/>
        <v>Light</v>
      </c>
      <c r="P962" t="str">
        <f>IF(_xlfn.XLOOKUP(C962,customers!$A$1:$A$1001,customers!$I$1:$I$1001,0)=0,"",_xlfn.XLOOKUP(C962,customers!$A$1:$A$1001,customers!$I$1:$I$1001,0))</f>
        <v>Yes</v>
      </c>
    </row>
    <row r="963" spans="1:16" x14ac:dyDescent="0.2">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IF(_xlfn.XLOOKUP(C963,customers!$A$1:$A$1001,customers!$G$1:$G$1001,0)=0,"",_xlfn.XLOOKUP(C963,customers!$A$1:$A$1001,customers!$G$1:$G$1001,0))</f>
        <v>United States</v>
      </c>
      <c r="I963" t="str">
        <f>IF(_xlfn.XLOOKUP(D963,products!$A$1:$A$1001,products!$B$1:$B$1001,0)=0,"",_xlfn.XLOOKUP(D963,products!$A$1:$A$1001,products!$B$1:$B$1001,0))</f>
        <v>Ara</v>
      </c>
      <c r="J963" t="str">
        <f>IF(_xlfn.XLOOKUP(D963,products!$A$1:$A$1001,products!$C$1:$C$1001,0)=0,"",_xlfn.XLOOKUP(D963,products!$A$1:$A$1001,products!$C$1:$C$1001,0))</f>
        <v>D</v>
      </c>
      <c r="K963" s="1">
        <f>IF(_xlfn.XLOOKUP(D963,products!$A$1:$A$1001,products!$D$1:$D$1001,0)=0,"",_xlfn.XLOOKUP(D963,products!$A$1:$A$1001,products!$D$1:$D$1001,0))</f>
        <v>2.5</v>
      </c>
      <c r="L963">
        <f>IF(_xlfn.XLOOKUP(D963,products!$A$1:$A$1001,products!$E$1:$E$1001,0)=0,"",_xlfn.XLOOKUP(D963,products!$A$1:$A$1001,products!$E$1:$E$1001,0))</f>
        <v>22.884999999999998</v>
      </c>
      <c r="M963">
        <f t="shared" ref="M963:M1001" si="45">L963*E963</f>
        <v>45.769999999999996</v>
      </c>
      <c r="N963" t="str">
        <f t="shared" ref="N963:N1001" si="46">IF(I963="Rob","Robusta",IF( I963="Exc","Excelsa", IF(I963="Ara","Arabica", IF(I963="Lib","Liberica",""))))</f>
        <v>Arabica</v>
      </c>
      <c r="O963" t="str">
        <f t="shared" ref="O963:O1001" si="47">IF(J963="M","Medium", IF(J963="L","Light", IF(J963="D","Dark","")))</f>
        <v>Dark</v>
      </c>
      <c r="P963" t="str">
        <f>IF(_xlfn.XLOOKUP(C963,customers!$A$1:$A$1001,customers!$I$1:$I$1001,0)=0,"",_xlfn.XLOOKUP(C963,customers!$A$1:$A$1001,customers!$I$1:$I$1001,0))</f>
        <v>Yes</v>
      </c>
    </row>
    <row r="964" spans="1:16" x14ac:dyDescent="0.2">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IF(_xlfn.XLOOKUP(C964,customers!$A$1:$A$1001,customers!$G$1:$G$1001,0)=0,"",_xlfn.XLOOKUP(C964,customers!$A$1:$A$1001,customers!$G$1:$G$1001,0))</f>
        <v>Ireland</v>
      </c>
      <c r="I964" t="str">
        <f>IF(_xlfn.XLOOKUP(D964,products!$A$1:$A$1001,products!$B$1:$B$1001,0)=0,"",_xlfn.XLOOKUP(D964,products!$A$1:$A$1001,products!$B$1:$B$1001,0))</f>
        <v>Rob</v>
      </c>
      <c r="J964" t="str">
        <f>IF(_xlfn.XLOOKUP(D964,products!$A$1:$A$1001,products!$C$1:$C$1001,0)=0,"",_xlfn.XLOOKUP(D964,products!$A$1:$A$1001,products!$C$1:$C$1001,0))</f>
        <v>D</v>
      </c>
      <c r="K964" s="1">
        <f>IF(_xlfn.XLOOKUP(D964,products!$A$1:$A$1001,products!$D$1:$D$1001,0)=0,"",_xlfn.XLOOKUP(D964,products!$A$1:$A$1001,products!$D$1:$D$1001,0))</f>
        <v>1</v>
      </c>
      <c r="L964">
        <f>IF(_xlfn.XLOOKUP(D964,products!$A$1:$A$1001,products!$E$1:$E$1001,0)=0,"",_xlfn.XLOOKUP(D964,products!$A$1:$A$1001,products!$E$1:$E$1001,0))</f>
        <v>8.9499999999999993</v>
      </c>
      <c r="M964">
        <f t="shared" si="45"/>
        <v>8.9499999999999993</v>
      </c>
      <c r="N964" t="str">
        <f t="shared" si="46"/>
        <v>Robusta</v>
      </c>
      <c r="O964" t="str">
        <f t="shared" si="47"/>
        <v>Dark</v>
      </c>
      <c r="P964" t="str">
        <f>IF(_xlfn.XLOOKUP(C964,customers!$A$1:$A$1001,customers!$I$1:$I$1001,0)=0,"",_xlfn.XLOOKUP(C964,customers!$A$1:$A$1001,customers!$I$1:$I$1001,0))</f>
        <v>Yes</v>
      </c>
    </row>
    <row r="965" spans="1:16" x14ac:dyDescent="0.2">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IF(_xlfn.XLOOKUP(C965,customers!$A$1:$A$1001,customers!$G$1:$G$1001,0)=0,"",_xlfn.XLOOKUP(C965,customers!$A$1:$A$1001,customers!$G$1:$G$1001,0))</f>
        <v>United States</v>
      </c>
      <c r="I965" t="str">
        <f>IF(_xlfn.XLOOKUP(D965,products!$A$1:$A$1001,products!$B$1:$B$1001,0)=0,"",_xlfn.XLOOKUP(D965,products!$A$1:$A$1001,products!$B$1:$B$1001,0))</f>
        <v>Rob</v>
      </c>
      <c r="J965" t="str">
        <f>IF(_xlfn.XLOOKUP(D965,products!$A$1:$A$1001,products!$C$1:$C$1001,0)=0,"",_xlfn.XLOOKUP(D965,products!$A$1:$A$1001,products!$C$1:$C$1001,0))</f>
        <v>M</v>
      </c>
      <c r="K965" s="1">
        <f>IF(_xlfn.XLOOKUP(D965,products!$A$1:$A$1001,products!$D$1:$D$1001,0)=0,"",_xlfn.XLOOKUP(D965,products!$A$1:$A$1001,products!$D$1:$D$1001,0))</f>
        <v>0.5</v>
      </c>
      <c r="L965">
        <f>IF(_xlfn.XLOOKUP(D965,products!$A$1:$A$1001,products!$E$1:$E$1001,0)=0,"",_xlfn.XLOOKUP(D965,products!$A$1:$A$1001,products!$E$1:$E$1001,0))</f>
        <v>5.97</v>
      </c>
      <c r="M965">
        <f t="shared" si="45"/>
        <v>23.88</v>
      </c>
      <c r="N965" t="str">
        <f t="shared" si="46"/>
        <v>Robusta</v>
      </c>
      <c r="O965" t="str">
        <f t="shared" si="47"/>
        <v>Medium</v>
      </c>
      <c r="P965" t="str">
        <f>IF(_xlfn.XLOOKUP(C965,customers!$A$1:$A$1001,customers!$I$1:$I$1001,0)=0,"",_xlfn.XLOOKUP(C965,customers!$A$1:$A$1001,customers!$I$1:$I$1001,0))</f>
        <v>Yes</v>
      </c>
    </row>
    <row r="966" spans="1:16" x14ac:dyDescent="0.2">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IF(_xlfn.XLOOKUP(C966,customers!$A$1:$A$1001,customers!$G$1:$G$1001,0)=0,"",_xlfn.XLOOKUP(C966,customers!$A$1:$A$1001,customers!$G$1:$G$1001,0))</f>
        <v>United States</v>
      </c>
      <c r="I966" t="str">
        <f>IF(_xlfn.XLOOKUP(D966,products!$A$1:$A$1001,products!$B$1:$B$1001,0)=0,"",_xlfn.XLOOKUP(D966,products!$A$1:$A$1001,products!$B$1:$B$1001,0))</f>
        <v>Exc</v>
      </c>
      <c r="J966" t="str">
        <f>IF(_xlfn.XLOOKUP(D966,products!$A$1:$A$1001,products!$C$1:$C$1001,0)=0,"",_xlfn.XLOOKUP(D966,products!$A$1:$A$1001,products!$C$1:$C$1001,0))</f>
        <v>L</v>
      </c>
      <c r="K966" s="1">
        <f>IF(_xlfn.XLOOKUP(D966,products!$A$1:$A$1001,products!$D$1:$D$1001,0)=0,"",_xlfn.XLOOKUP(D966,products!$A$1:$A$1001,products!$D$1:$D$1001,0))</f>
        <v>0.2</v>
      </c>
      <c r="L966">
        <f>IF(_xlfn.XLOOKUP(D966,products!$A$1:$A$1001,products!$E$1:$E$1001,0)=0,"",_xlfn.XLOOKUP(D966,products!$A$1:$A$1001,products!$E$1:$E$1001,0))</f>
        <v>4.4550000000000001</v>
      </c>
      <c r="M966">
        <f t="shared" si="45"/>
        <v>22.274999999999999</v>
      </c>
      <c r="N966" t="str">
        <f t="shared" si="46"/>
        <v>Excelsa</v>
      </c>
      <c r="O966" t="str">
        <f t="shared" si="47"/>
        <v>Light</v>
      </c>
      <c r="P966" t="str">
        <f>IF(_xlfn.XLOOKUP(C966,customers!$A$1:$A$1001,customers!$I$1:$I$1001,0)=0,"",_xlfn.XLOOKUP(C966,customers!$A$1:$A$1001,customers!$I$1:$I$1001,0))</f>
        <v>No</v>
      </c>
    </row>
    <row r="967" spans="1:16" x14ac:dyDescent="0.2">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IF(_xlfn.XLOOKUP(C967,customers!$A$1:$A$1001,customers!$G$1:$G$1001,0)=0,"",_xlfn.XLOOKUP(C967,customers!$A$1:$A$1001,customers!$G$1:$G$1001,0))</f>
        <v>United States</v>
      </c>
      <c r="I967" t="str">
        <f>IF(_xlfn.XLOOKUP(D967,products!$A$1:$A$1001,products!$B$1:$B$1001,0)=0,"",_xlfn.XLOOKUP(D967,products!$A$1:$A$1001,products!$B$1:$B$1001,0))</f>
        <v>Rob</v>
      </c>
      <c r="J967" t="str">
        <f>IF(_xlfn.XLOOKUP(D967,products!$A$1:$A$1001,products!$C$1:$C$1001,0)=0,"",_xlfn.XLOOKUP(D967,products!$A$1:$A$1001,products!$C$1:$C$1001,0))</f>
        <v>M</v>
      </c>
      <c r="K967" s="1">
        <f>IF(_xlfn.XLOOKUP(D967,products!$A$1:$A$1001,products!$D$1:$D$1001,0)=0,"",_xlfn.XLOOKUP(D967,products!$A$1:$A$1001,products!$D$1:$D$1001,0))</f>
        <v>1</v>
      </c>
      <c r="L967">
        <f>IF(_xlfn.XLOOKUP(D967,products!$A$1:$A$1001,products!$E$1:$E$1001,0)=0,"",_xlfn.XLOOKUP(D967,products!$A$1:$A$1001,products!$E$1:$E$1001,0))</f>
        <v>9.9499999999999993</v>
      </c>
      <c r="M967">
        <f t="shared" si="45"/>
        <v>29.849999999999998</v>
      </c>
      <c r="N967" t="str">
        <f t="shared" si="46"/>
        <v>Robusta</v>
      </c>
      <c r="O967" t="str">
        <f t="shared" si="47"/>
        <v>Medium</v>
      </c>
      <c r="P967" t="str">
        <f>IF(_xlfn.XLOOKUP(C967,customers!$A$1:$A$1001,customers!$I$1:$I$1001,0)=0,"",_xlfn.XLOOKUP(C967,customers!$A$1:$A$1001,customers!$I$1:$I$1001,0))</f>
        <v>Yes</v>
      </c>
    </row>
    <row r="968" spans="1:16" x14ac:dyDescent="0.2">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IF(_xlfn.XLOOKUP(C968,customers!$A$1:$A$1001,customers!$G$1:$G$1001,0)=0,"",_xlfn.XLOOKUP(C968,customers!$A$1:$A$1001,customers!$G$1:$G$1001,0))</f>
        <v>United States</v>
      </c>
      <c r="I968" t="str">
        <f>IF(_xlfn.XLOOKUP(D968,products!$A$1:$A$1001,products!$B$1:$B$1001,0)=0,"",_xlfn.XLOOKUP(D968,products!$A$1:$A$1001,products!$B$1:$B$1001,0))</f>
        <v>Exc</v>
      </c>
      <c r="J968" t="str">
        <f>IF(_xlfn.XLOOKUP(D968,products!$A$1:$A$1001,products!$C$1:$C$1001,0)=0,"",_xlfn.XLOOKUP(D968,products!$A$1:$A$1001,products!$C$1:$C$1001,0))</f>
        <v>L</v>
      </c>
      <c r="K968" s="1">
        <f>IF(_xlfn.XLOOKUP(D968,products!$A$1:$A$1001,products!$D$1:$D$1001,0)=0,"",_xlfn.XLOOKUP(D968,products!$A$1:$A$1001,products!$D$1:$D$1001,0))</f>
        <v>0.5</v>
      </c>
      <c r="L968">
        <f>IF(_xlfn.XLOOKUP(D968,products!$A$1:$A$1001,products!$E$1:$E$1001,0)=0,"",_xlfn.XLOOKUP(D968,products!$A$1:$A$1001,products!$E$1:$E$1001,0))</f>
        <v>8.91</v>
      </c>
      <c r="M968">
        <f t="shared" si="45"/>
        <v>53.46</v>
      </c>
      <c r="N968" t="str">
        <f t="shared" si="46"/>
        <v>Excelsa</v>
      </c>
      <c r="O968" t="str">
        <f t="shared" si="47"/>
        <v>Light</v>
      </c>
      <c r="P968" t="str">
        <f>IF(_xlfn.XLOOKUP(C968,customers!$A$1:$A$1001,customers!$I$1:$I$1001,0)=0,"",_xlfn.XLOOKUP(C968,customers!$A$1:$A$1001,customers!$I$1:$I$1001,0))</f>
        <v>Yes</v>
      </c>
    </row>
    <row r="969" spans="1:16" x14ac:dyDescent="0.2">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IF(_xlfn.XLOOKUP(C969,customers!$A$1:$A$1001,customers!$G$1:$G$1001,0)=0,"",_xlfn.XLOOKUP(C969,customers!$A$1:$A$1001,customers!$G$1:$G$1001,0))</f>
        <v>Ireland</v>
      </c>
      <c r="I969" t="str">
        <f>IF(_xlfn.XLOOKUP(D969,products!$A$1:$A$1001,products!$B$1:$B$1001,0)=0,"",_xlfn.XLOOKUP(D969,products!$A$1:$A$1001,products!$B$1:$B$1001,0))</f>
        <v>Rob</v>
      </c>
      <c r="J969" t="str">
        <f>IF(_xlfn.XLOOKUP(D969,products!$A$1:$A$1001,products!$C$1:$C$1001,0)=0,"",_xlfn.XLOOKUP(D969,products!$A$1:$A$1001,products!$C$1:$C$1001,0))</f>
        <v>D</v>
      </c>
      <c r="K969" s="1">
        <f>IF(_xlfn.XLOOKUP(D969,products!$A$1:$A$1001,products!$D$1:$D$1001,0)=0,"",_xlfn.XLOOKUP(D969,products!$A$1:$A$1001,products!$D$1:$D$1001,0))</f>
        <v>0.2</v>
      </c>
      <c r="L969">
        <f>IF(_xlfn.XLOOKUP(D969,products!$A$1:$A$1001,products!$E$1:$E$1001,0)=0,"",_xlfn.XLOOKUP(D969,products!$A$1:$A$1001,products!$E$1:$E$1001,0))</f>
        <v>2.6849999999999996</v>
      </c>
      <c r="M969">
        <f t="shared" si="45"/>
        <v>2.6849999999999996</v>
      </c>
      <c r="N969" t="str">
        <f t="shared" si="46"/>
        <v>Robusta</v>
      </c>
      <c r="O969" t="str">
        <f t="shared" si="47"/>
        <v>Dark</v>
      </c>
      <c r="P969" t="str">
        <f>IF(_xlfn.XLOOKUP(C969,customers!$A$1:$A$1001,customers!$I$1:$I$1001,0)=0,"",_xlfn.XLOOKUP(C969,customers!$A$1:$A$1001,customers!$I$1:$I$1001,0))</f>
        <v>Yes</v>
      </c>
    </row>
    <row r="970" spans="1:16" x14ac:dyDescent="0.2">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IF(_xlfn.XLOOKUP(C970,customers!$A$1:$A$1001,customers!$G$1:$G$1001,0)=0,"",_xlfn.XLOOKUP(C970,customers!$A$1:$A$1001,customers!$G$1:$G$1001,0))</f>
        <v>United States</v>
      </c>
      <c r="I970" t="str">
        <f>IF(_xlfn.XLOOKUP(D970,products!$A$1:$A$1001,products!$B$1:$B$1001,0)=0,"",_xlfn.XLOOKUP(D970,products!$A$1:$A$1001,products!$B$1:$B$1001,0))</f>
        <v>Rob</v>
      </c>
      <c r="J970" t="str">
        <f>IF(_xlfn.XLOOKUP(D970,products!$A$1:$A$1001,products!$C$1:$C$1001,0)=0,"",_xlfn.XLOOKUP(D970,products!$A$1:$A$1001,products!$C$1:$C$1001,0))</f>
        <v>M</v>
      </c>
      <c r="K970" s="1">
        <f>IF(_xlfn.XLOOKUP(D970,products!$A$1:$A$1001,products!$D$1:$D$1001,0)=0,"",_xlfn.XLOOKUP(D970,products!$A$1:$A$1001,products!$D$1:$D$1001,0))</f>
        <v>0.2</v>
      </c>
      <c r="L970">
        <f>IF(_xlfn.XLOOKUP(D970,products!$A$1:$A$1001,products!$E$1:$E$1001,0)=0,"",_xlfn.XLOOKUP(D970,products!$A$1:$A$1001,products!$E$1:$E$1001,0))</f>
        <v>2.9849999999999999</v>
      </c>
      <c r="M970">
        <f t="shared" si="45"/>
        <v>5.97</v>
      </c>
      <c r="N970" t="str">
        <f t="shared" si="46"/>
        <v>Robusta</v>
      </c>
      <c r="O970" t="str">
        <f t="shared" si="47"/>
        <v>Medium</v>
      </c>
      <c r="P970" t="str">
        <f>IF(_xlfn.XLOOKUP(C970,customers!$A$1:$A$1001,customers!$I$1:$I$1001,0)=0,"",_xlfn.XLOOKUP(C970,customers!$A$1:$A$1001,customers!$I$1:$I$1001,0))</f>
        <v>No</v>
      </c>
    </row>
    <row r="971" spans="1:16" x14ac:dyDescent="0.2">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IF(_xlfn.XLOOKUP(C971,customers!$A$1:$A$1001,customers!$G$1:$G$1001,0)=0,"",_xlfn.XLOOKUP(C971,customers!$A$1:$A$1001,customers!$G$1:$G$1001,0))</f>
        <v>United States</v>
      </c>
      <c r="I971" t="str">
        <f>IF(_xlfn.XLOOKUP(D971,products!$A$1:$A$1001,products!$B$1:$B$1001,0)=0,"",_xlfn.XLOOKUP(D971,products!$A$1:$A$1001,products!$B$1:$B$1001,0))</f>
        <v>Lib</v>
      </c>
      <c r="J971" t="str">
        <f>IF(_xlfn.XLOOKUP(D971,products!$A$1:$A$1001,products!$C$1:$C$1001,0)=0,"",_xlfn.XLOOKUP(D971,products!$A$1:$A$1001,products!$C$1:$C$1001,0))</f>
        <v>D</v>
      </c>
      <c r="K971" s="1">
        <f>IF(_xlfn.XLOOKUP(D971,products!$A$1:$A$1001,products!$D$1:$D$1001,0)=0,"",_xlfn.XLOOKUP(D971,products!$A$1:$A$1001,products!$D$1:$D$1001,0))</f>
        <v>1</v>
      </c>
      <c r="L971">
        <f>IF(_xlfn.XLOOKUP(D971,products!$A$1:$A$1001,products!$E$1:$E$1001,0)=0,"",_xlfn.XLOOKUP(D971,products!$A$1:$A$1001,products!$E$1:$E$1001,0))</f>
        <v>12.95</v>
      </c>
      <c r="M971">
        <f t="shared" si="45"/>
        <v>12.95</v>
      </c>
      <c r="N971" t="str">
        <f t="shared" si="46"/>
        <v>Liberica</v>
      </c>
      <c r="O971" t="str">
        <f t="shared" si="47"/>
        <v>Dark</v>
      </c>
      <c r="P971" t="str">
        <f>IF(_xlfn.XLOOKUP(C971,customers!$A$1:$A$1001,customers!$I$1:$I$1001,0)=0,"",_xlfn.XLOOKUP(C971,customers!$A$1:$A$1001,customers!$I$1:$I$1001,0))</f>
        <v>Yes</v>
      </c>
    </row>
    <row r="972" spans="1:16" x14ac:dyDescent="0.2">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IF(_xlfn.XLOOKUP(C972,customers!$A$1:$A$1001,customers!$G$1:$G$1001,0)=0,"",_xlfn.XLOOKUP(C972,customers!$A$1:$A$1001,customers!$G$1:$G$1001,0))</f>
        <v>United States</v>
      </c>
      <c r="I972" t="str">
        <f>IF(_xlfn.XLOOKUP(D972,products!$A$1:$A$1001,products!$B$1:$B$1001,0)=0,"",_xlfn.XLOOKUP(D972,products!$A$1:$A$1001,products!$B$1:$B$1001,0))</f>
        <v>Exc</v>
      </c>
      <c r="J972" t="str">
        <f>IF(_xlfn.XLOOKUP(D972,products!$A$1:$A$1001,products!$C$1:$C$1001,0)=0,"",_xlfn.XLOOKUP(D972,products!$A$1:$A$1001,products!$C$1:$C$1001,0))</f>
        <v>M</v>
      </c>
      <c r="K972" s="1">
        <f>IF(_xlfn.XLOOKUP(D972,products!$A$1:$A$1001,products!$D$1:$D$1001,0)=0,"",_xlfn.XLOOKUP(D972,products!$A$1:$A$1001,products!$D$1:$D$1001,0))</f>
        <v>0.5</v>
      </c>
      <c r="L972">
        <f>IF(_xlfn.XLOOKUP(D972,products!$A$1:$A$1001,products!$E$1:$E$1001,0)=0,"",_xlfn.XLOOKUP(D972,products!$A$1:$A$1001,products!$E$1:$E$1001,0))</f>
        <v>8.25</v>
      </c>
      <c r="M972">
        <f t="shared" si="45"/>
        <v>8.25</v>
      </c>
      <c r="N972" t="str">
        <f t="shared" si="46"/>
        <v>Excelsa</v>
      </c>
      <c r="O972" t="str">
        <f t="shared" si="47"/>
        <v>Medium</v>
      </c>
      <c r="P972" t="str">
        <f>IF(_xlfn.XLOOKUP(C972,customers!$A$1:$A$1001,customers!$I$1:$I$1001,0)=0,"",_xlfn.XLOOKUP(C972,customers!$A$1:$A$1001,customers!$I$1:$I$1001,0))</f>
        <v>No</v>
      </c>
    </row>
    <row r="973" spans="1:16" x14ac:dyDescent="0.2">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IF(_xlfn.XLOOKUP(C973,customers!$A$1:$A$1001,customers!$G$1:$G$1001,0)=0,"",_xlfn.XLOOKUP(C973,customers!$A$1:$A$1001,customers!$G$1:$G$1001,0))</f>
        <v>United States</v>
      </c>
      <c r="I973" t="str">
        <f>IF(_xlfn.XLOOKUP(D973,products!$A$1:$A$1001,products!$B$1:$B$1001,0)=0,"",_xlfn.XLOOKUP(D973,products!$A$1:$A$1001,products!$B$1:$B$1001,0))</f>
        <v>Ara</v>
      </c>
      <c r="J973" t="str">
        <f>IF(_xlfn.XLOOKUP(D973,products!$A$1:$A$1001,products!$C$1:$C$1001,0)=0,"",_xlfn.XLOOKUP(D973,products!$A$1:$A$1001,products!$C$1:$C$1001,0))</f>
        <v>L</v>
      </c>
      <c r="K973" s="1">
        <f>IF(_xlfn.XLOOKUP(D973,products!$A$1:$A$1001,products!$D$1:$D$1001,0)=0,"",_xlfn.XLOOKUP(D973,products!$A$1:$A$1001,products!$D$1:$D$1001,0))</f>
        <v>2.5</v>
      </c>
      <c r="L973">
        <f>IF(_xlfn.XLOOKUP(D973,products!$A$1:$A$1001,products!$E$1:$E$1001,0)=0,"",_xlfn.XLOOKUP(D973,products!$A$1:$A$1001,products!$E$1:$E$1001,0))</f>
        <v>29.784999999999997</v>
      </c>
      <c r="M973">
        <f t="shared" si="45"/>
        <v>148.92499999999998</v>
      </c>
      <c r="N973" t="str">
        <f t="shared" si="46"/>
        <v>Arabica</v>
      </c>
      <c r="O973" t="str">
        <f t="shared" si="47"/>
        <v>Light</v>
      </c>
      <c r="P973" t="str">
        <f>IF(_xlfn.XLOOKUP(C973,customers!$A$1:$A$1001,customers!$I$1:$I$1001,0)=0,"",_xlfn.XLOOKUP(C973,customers!$A$1:$A$1001,customers!$I$1:$I$1001,0))</f>
        <v>No</v>
      </c>
    </row>
    <row r="974" spans="1:16" x14ac:dyDescent="0.2">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IF(_xlfn.XLOOKUP(C974,customers!$A$1:$A$1001,customers!$G$1:$G$1001,0)=0,"",_xlfn.XLOOKUP(C974,customers!$A$1:$A$1001,customers!$G$1:$G$1001,0))</f>
        <v>Ireland</v>
      </c>
      <c r="I974" t="str">
        <f>IF(_xlfn.XLOOKUP(D974,products!$A$1:$A$1001,products!$B$1:$B$1001,0)=0,"",_xlfn.XLOOKUP(D974,products!$A$1:$A$1001,products!$B$1:$B$1001,0))</f>
        <v>Ara</v>
      </c>
      <c r="J974" t="str">
        <f>IF(_xlfn.XLOOKUP(D974,products!$A$1:$A$1001,products!$C$1:$C$1001,0)=0,"",_xlfn.XLOOKUP(D974,products!$A$1:$A$1001,products!$C$1:$C$1001,0))</f>
        <v>L</v>
      </c>
      <c r="K974" s="1">
        <f>IF(_xlfn.XLOOKUP(D974,products!$A$1:$A$1001,products!$D$1:$D$1001,0)=0,"",_xlfn.XLOOKUP(D974,products!$A$1:$A$1001,products!$D$1:$D$1001,0))</f>
        <v>2.5</v>
      </c>
      <c r="L974">
        <f>IF(_xlfn.XLOOKUP(D974,products!$A$1:$A$1001,products!$E$1:$E$1001,0)=0,"",_xlfn.XLOOKUP(D974,products!$A$1:$A$1001,products!$E$1:$E$1001,0))</f>
        <v>29.784999999999997</v>
      </c>
      <c r="M974">
        <f t="shared" si="45"/>
        <v>89.35499999999999</v>
      </c>
      <c r="N974" t="str">
        <f t="shared" si="46"/>
        <v>Arabica</v>
      </c>
      <c r="O974" t="str">
        <f t="shared" si="47"/>
        <v>Light</v>
      </c>
      <c r="P974" t="str">
        <f>IF(_xlfn.XLOOKUP(C974,customers!$A$1:$A$1001,customers!$I$1:$I$1001,0)=0,"",_xlfn.XLOOKUP(C974,customers!$A$1:$A$1001,customers!$I$1:$I$1001,0))</f>
        <v>Yes</v>
      </c>
    </row>
    <row r="975" spans="1:16" x14ac:dyDescent="0.2">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IF(_xlfn.XLOOKUP(C975,customers!$A$1:$A$1001,customers!$G$1:$G$1001,0)=0,"",_xlfn.XLOOKUP(C975,customers!$A$1:$A$1001,customers!$G$1:$G$1001,0))</f>
        <v>United States</v>
      </c>
      <c r="I975" t="str">
        <f>IF(_xlfn.XLOOKUP(D975,products!$A$1:$A$1001,products!$B$1:$B$1001,0)=0,"",_xlfn.XLOOKUP(D975,products!$A$1:$A$1001,products!$B$1:$B$1001,0))</f>
        <v>Lib</v>
      </c>
      <c r="J975" t="str">
        <f>IF(_xlfn.XLOOKUP(D975,products!$A$1:$A$1001,products!$C$1:$C$1001,0)=0,"",_xlfn.XLOOKUP(D975,products!$A$1:$A$1001,products!$C$1:$C$1001,0))</f>
        <v>M</v>
      </c>
      <c r="K975" s="1">
        <f>IF(_xlfn.XLOOKUP(D975,products!$A$1:$A$1001,products!$D$1:$D$1001,0)=0,"",_xlfn.XLOOKUP(D975,products!$A$1:$A$1001,products!$D$1:$D$1001,0))</f>
        <v>1</v>
      </c>
      <c r="L975">
        <f>IF(_xlfn.XLOOKUP(D975,products!$A$1:$A$1001,products!$E$1:$E$1001,0)=0,"",_xlfn.XLOOKUP(D975,products!$A$1:$A$1001,products!$E$1:$E$1001,0))</f>
        <v>14.55</v>
      </c>
      <c r="M975">
        <f t="shared" si="45"/>
        <v>87.300000000000011</v>
      </c>
      <c r="N975" t="str">
        <f t="shared" si="46"/>
        <v>Liberica</v>
      </c>
      <c r="O975" t="str">
        <f t="shared" si="47"/>
        <v>Medium</v>
      </c>
      <c r="P975" t="str">
        <f>IF(_xlfn.XLOOKUP(C975,customers!$A$1:$A$1001,customers!$I$1:$I$1001,0)=0,"",_xlfn.XLOOKUP(C975,customers!$A$1:$A$1001,customers!$I$1:$I$1001,0))</f>
        <v>No</v>
      </c>
    </row>
    <row r="976" spans="1:16" x14ac:dyDescent="0.2">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IF(_xlfn.XLOOKUP(C976,customers!$A$1:$A$1001,customers!$G$1:$G$1001,0)=0,"",_xlfn.XLOOKUP(C976,customers!$A$1:$A$1001,customers!$G$1:$G$1001,0))</f>
        <v>United States</v>
      </c>
      <c r="I976" t="str">
        <f>IF(_xlfn.XLOOKUP(D976,products!$A$1:$A$1001,products!$B$1:$B$1001,0)=0,"",_xlfn.XLOOKUP(D976,products!$A$1:$A$1001,products!$B$1:$B$1001,0))</f>
        <v>Rob</v>
      </c>
      <c r="J976" t="str">
        <f>IF(_xlfn.XLOOKUP(D976,products!$A$1:$A$1001,products!$C$1:$C$1001,0)=0,"",_xlfn.XLOOKUP(D976,products!$A$1:$A$1001,products!$C$1:$C$1001,0))</f>
        <v>D</v>
      </c>
      <c r="K976" s="1">
        <f>IF(_xlfn.XLOOKUP(D976,products!$A$1:$A$1001,products!$D$1:$D$1001,0)=0,"",_xlfn.XLOOKUP(D976,products!$A$1:$A$1001,products!$D$1:$D$1001,0))</f>
        <v>0.5</v>
      </c>
      <c r="L976">
        <f>IF(_xlfn.XLOOKUP(D976,products!$A$1:$A$1001,products!$E$1:$E$1001,0)=0,"",_xlfn.XLOOKUP(D976,products!$A$1:$A$1001,products!$E$1:$E$1001,0))</f>
        <v>5.3699999999999992</v>
      </c>
      <c r="M976">
        <f t="shared" si="45"/>
        <v>5.3699999999999992</v>
      </c>
      <c r="N976" t="str">
        <f t="shared" si="46"/>
        <v>Robusta</v>
      </c>
      <c r="O976" t="str">
        <f t="shared" si="47"/>
        <v>Dark</v>
      </c>
      <c r="P976" t="str">
        <f>IF(_xlfn.XLOOKUP(C976,customers!$A$1:$A$1001,customers!$I$1:$I$1001,0)=0,"",_xlfn.XLOOKUP(C976,customers!$A$1:$A$1001,customers!$I$1:$I$1001,0))</f>
        <v>Yes</v>
      </c>
    </row>
    <row r="977" spans="1:16" x14ac:dyDescent="0.2">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IF(_xlfn.XLOOKUP(C977,customers!$A$1:$A$1001,customers!$G$1:$G$1001,0)=0,"",_xlfn.XLOOKUP(C977,customers!$A$1:$A$1001,customers!$G$1:$G$1001,0))</f>
        <v>Ireland</v>
      </c>
      <c r="I977" t="str">
        <f>IF(_xlfn.XLOOKUP(D977,products!$A$1:$A$1001,products!$B$1:$B$1001,0)=0,"",_xlfn.XLOOKUP(D977,products!$A$1:$A$1001,products!$B$1:$B$1001,0))</f>
        <v>Ara</v>
      </c>
      <c r="J977" t="str">
        <f>IF(_xlfn.XLOOKUP(D977,products!$A$1:$A$1001,products!$C$1:$C$1001,0)=0,"",_xlfn.XLOOKUP(D977,products!$A$1:$A$1001,products!$C$1:$C$1001,0))</f>
        <v>D</v>
      </c>
      <c r="K977" s="1">
        <f>IF(_xlfn.XLOOKUP(D977,products!$A$1:$A$1001,products!$D$1:$D$1001,0)=0,"",_xlfn.XLOOKUP(D977,products!$A$1:$A$1001,products!$D$1:$D$1001,0))</f>
        <v>0.2</v>
      </c>
      <c r="L977">
        <f>IF(_xlfn.XLOOKUP(D977,products!$A$1:$A$1001,products!$E$1:$E$1001,0)=0,"",_xlfn.XLOOKUP(D977,products!$A$1:$A$1001,products!$E$1:$E$1001,0))</f>
        <v>2.9849999999999999</v>
      </c>
      <c r="M977">
        <f t="shared" si="45"/>
        <v>8.9550000000000001</v>
      </c>
      <c r="N977" t="str">
        <f t="shared" si="46"/>
        <v>Arabica</v>
      </c>
      <c r="O977" t="str">
        <f t="shared" si="47"/>
        <v>Dark</v>
      </c>
      <c r="P977" t="str">
        <f>IF(_xlfn.XLOOKUP(C977,customers!$A$1:$A$1001,customers!$I$1:$I$1001,0)=0,"",_xlfn.XLOOKUP(C977,customers!$A$1:$A$1001,customers!$I$1:$I$1001,0))</f>
        <v>Yes</v>
      </c>
    </row>
    <row r="978" spans="1:16" x14ac:dyDescent="0.2">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IF(_xlfn.XLOOKUP(C978,customers!$A$1:$A$1001,customers!$G$1:$G$1001,0)=0,"",_xlfn.XLOOKUP(C978,customers!$A$1:$A$1001,customers!$G$1:$G$1001,0))</f>
        <v>United States</v>
      </c>
      <c r="I978" t="str">
        <f>IF(_xlfn.XLOOKUP(D978,products!$A$1:$A$1001,products!$B$1:$B$1001,0)=0,"",_xlfn.XLOOKUP(D978,products!$A$1:$A$1001,products!$B$1:$B$1001,0))</f>
        <v>Rob</v>
      </c>
      <c r="J978" t="str">
        <f>IF(_xlfn.XLOOKUP(D978,products!$A$1:$A$1001,products!$C$1:$C$1001,0)=0,"",_xlfn.XLOOKUP(D978,products!$A$1:$A$1001,products!$C$1:$C$1001,0))</f>
        <v>L</v>
      </c>
      <c r="K978" s="1">
        <f>IF(_xlfn.XLOOKUP(D978,products!$A$1:$A$1001,products!$D$1:$D$1001,0)=0,"",_xlfn.XLOOKUP(D978,products!$A$1:$A$1001,products!$D$1:$D$1001,0))</f>
        <v>2.5</v>
      </c>
      <c r="L978">
        <f>IF(_xlfn.XLOOKUP(D978,products!$A$1:$A$1001,products!$E$1:$E$1001,0)=0,"",_xlfn.XLOOKUP(D978,products!$A$1:$A$1001,products!$E$1:$E$1001,0))</f>
        <v>27.484999999999996</v>
      </c>
      <c r="M978">
        <f t="shared" si="45"/>
        <v>137.42499999999998</v>
      </c>
      <c r="N978" t="str">
        <f t="shared" si="46"/>
        <v>Robusta</v>
      </c>
      <c r="O978" t="str">
        <f t="shared" si="47"/>
        <v>Light</v>
      </c>
      <c r="P978" t="str">
        <f>IF(_xlfn.XLOOKUP(C978,customers!$A$1:$A$1001,customers!$I$1:$I$1001,0)=0,"",_xlfn.XLOOKUP(C978,customers!$A$1:$A$1001,customers!$I$1:$I$1001,0))</f>
        <v>Yes</v>
      </c>
    </row>
    <row r="979" spans="1:16" x14ac:dyDescent="0.2">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IF(_xlfn.XLOOKUP(C979,customers!$A$1:$A$1001,customers!$G$1:$G$1001,0)=0,"",_xlfn.XLOOKUP(C979,customers!$A$1:$A$1001,customers!$G$1:$G$1001,0))</f>
        <v>United States</v>
      </c>
      <c r="I979" t="str">
        <f>IF(_xlfn.XLOOKUP(D979,products!$A$1:$A$1001,products!$B$1:$B$1001,0)=0,"",_xlfn.XLOOKUP(D979,products!$A$1:$A$1001,products!$B$1:$B$1001,0))</f>
        <v>Rob</v>
      </c>
      <c r="J979" t="str">
        <f>IF(_xlfn.XLOOKUP(D979,products!$A$1:$A$1001,products!$C$1:$C$1001,0)=0,"",_xlfn.XLOOKUP(D979,products!$A$1:$A$1001,products!$C$1:$C$1001,0))</f>
        <v>L</v>
      </c>
      <c r="K979" s="1">
        <f>IF(_xlfn.XLOOKUP(D979,products!$A$1:$A$1001,products!$D$1:$D$1001,0)=0,"",_xlfn.XLOOKUP(D979,products!$A$1:$A$1001,products!$D$1:$D$1001,0))</f>
        <v>1</v>
      </c>
      <c r="L979">
        <f>IF(_xlfn.XLOOKUP(D979,products!$A$1:$A$1001,products!$E$1:$E$1001,0)=0,"",_xlfn.XLOOKUP(D979,products!$A$1:$A$1001,products!$E$1:$E$1001,0))</f>
        <v>11.95</v>
      </c>
      <c r="M979">
        <f t="shared" si="45"/>
        <v>59.75</v>
      </c>
      <c r="N979" t="str">
        <f t="shared" si="46"/>
        <v>Robusta</v>
      </c>
      <c r="O979" t="str">
        <f t="shared" si="47"/>
        <v>Light</v>
      </c>
      <c r="P979" t="str">
        <f>IF(_xlfn.XLOOKUP(C979,customers!$A$1:$A$1001,customers!$I$1:$I$1001,0)=0,"",_xlfn.XLOOKUP(C979,customers!$A$1:$A$1001,customers!$I$1:$I$1001,0))</f>
        <v>No</v>
      </c>
    </row>
    <row r="980" spans="1:16" x14ac:dyDescent="0.2">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IF(_xlfn.XLOOKUP(C980,customers!$A$1:$A$1001,customers!$G$1:$G$1001,0)=0,"",_xlfn.XLOOKUP(C980,customers!$A$1:$A$1001,customers!$G$1:$G$1001,0))</f>
        <v>United States</v>
      </c>
      <c r="I980" t="str">
        <f>IF(_xlfn.XLOOKUP(D980,products!$A$1:$A$1001,products!$B$1:$B$1001,0)=0,"",_xlfn.XLOOKUP(D980,products!$A$1:$A$1001,products!$B$1:$B$1001,0))</f>
        <v>Ara</v>
      </c>
      <c r="J980" t="str">
        <f>IF(_xlfn.XLOOKUP(D980,products!$A$1:$A$1001,products!$C$1:$C$1001,0)=0,"",_xlfn.XLOOKUP(D980,products!$A$1:$A$1001,products!$C$1:$C$1001,0))</f>
        <v>L</v>
      </c>
      <c r="K980" s="1">
        <f>IF(_xlfn.XLOOKUP(D980,products!$A$1:$A$1001,products!$D$1:$D$1001,0)=0,"",_xlfn.XLOOKUP(D980,products!$A$1:$A$1001,products!$D$1:$D$1001,0))</f>
        <v>0.5</v>
      </c>
      <c r="L980">
        <f>IF(_xlfn.XLOOKUP(D980,products!$A$1:$A$1001,products!$E$1:$E$1001,0)=0,"",_xlfn.XLOOKUP(D980,products!$A$1:$A$1001,products!$E$1:$E$1001,0))</f>
        <v>7.77</v>
      </c>
      <c r="M980">
        <f t="shared" si="45"/>
        <v>23.31</v>
      </c>
      <c r="N980" t="str">
        <f t="shared" si="46"/>
        <v>Arabica</v>
      </c>
      <c r="O980" t="str">
        <f t="shared" si="47"/>
        <v>Light</v>
      </c>
      <c r="P980" t="str">
        <f>IF(_xlfn.XLOOKUP(C980,customers!$A$1:$A$1001,customers!$I$1:$I$1001,0)=0,"",_xlfn.XLOOKUP(C980,customers!$A$1:$A$1001,customers!$I$1:$I$1001,0))</f>
        <v>No</v>
      </c>
    </row>
    <row r="981" spans="1:16" x14ac:dyDescent="0.2">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IF(_xlfn.XLOOKUP(C981,customers!$A$1:$A$1001,customers!$G$1:$G$1001,0)=0,"",_xlfn.XLOOKUP(C981,customers!$A$1:$A$1001,customers!$G$1:$G$1001,0))</f>
        <v>United States</v>
      </c>
      <c r="I981" t="str">
        <f>IF(_xlfn.XLOOKUP(D981,products!$A$1:$A$1001,products!$B$1:$B$1001,0)=0,"",_xlfn.XLOOKUP(D981,products!$A$1:$A$1001,products!$B$1:$B$1001,0))</f>
        <v>Rob</v>
      </c>
      <c r="J981" t="str">
        <f>IF(_xlfn.XLOOKUP(D981,products!$A$1:$A$1001,products!$C$1:$C$1001,0)=0,"",_xlfn.XLOOKUP(D981,products!$A$1:$A$1001,products!$C$1:$C$1001,0))</f>
        <v>D</v>
      </c>
      <c r="K981" s="1">
        <f>IF(_xlfn.XLOOKUP(D981,products!$A$1:$A$1001,products!$D$1:$D$1001,0)=0,"",_xlfn.XLOOKUP(D981,products!$A$1:$A$1001,products!$D$1:$D$1001,0))</f>
        <v>0.5</v>
      </c>
      <c r="L981">
        <f>IF(_xlfn.XLOOKUP(D981,products!$A$1:$A$1001,products!$E$1:$E$1001,0)=0,"",_xlfn.XLOOKUP(D981,products!$A$1:$A$1001,products!$E$1:$E$1001,0))</f>
        <v>5.3699999999999992</v>
      </c>
      <c r="M981">
        <f t="shared" si="45"/>
        <v>10.739999999999998</v>
      </c>
      <c r="N981" t="str">
        <f t="shared" si="46"/>
        <v>Robusta</v>
      </c>
      <c r="O981" t="str">
        <f t="shared" si="47"/>
        <v>Dark</v>
      </c>
      <c r="P981" t="str">
        <f>IF(_xlfn.XLOOKUP(C981,customers!$A$1:$A$1001,customers!$I$1:$I$1001,0)=0,"",_xlfn.XLOOKUP(C981,customers!$A$1:$A$1001,customers!$I$1:$I$1001,0))</f>
        <v>No</v>
      </c>
    </row>
    <row r="982" spans="1:16" x14ac:dyDescent="0.2">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IF(_xlfn.XLOOKUP(C982,customers!$A$1:$A$1001,customers!$G$1:$G$1001,0)=0,"",_xlfn.XLOOKUP(C982,customers!$A$1:$A$1001,customers!$G$1:$G$1001,0))</f>
        <v>United States</v>
      </c>
      <c r="I982" t="str">
        <f>IF(_xlfn.XLOOKUP(D982,products!$A$1:$A$1001,products!$B$1:$B$1001,0)=0,"",_xlfn.XLOOKUP(D982,products!$A$1:$A$1001,products!$B$1:$B$1001,0))</f>
        <v>Exc</v>
      </c>
      <c r="J982" t="str">
        <f>IF(_xlfn.XLOOKUP(D982,products!$A$1:$A$1001,products!$C$1:$C$1001,0)=0,"",_xlfn.XLOOKUP(D982,products!$A$1:$A$1001,products!$C$1:$C$1001,0))</f>
        <v>D</v>
      </c>
      <c r="K982" s="1">
        <f>IF(_xlfn.XLOOKUP(D982,products!$A$1:$A$1001,products!$D$1:$D$1001,0)=0,"",_xlfn.XLOOKUP(D982,products!$A$1:$A$1001,products!$D$1:$D$1001,0))</f>
        <v>2.5</v>
      </c>
      <c r="L982">
        <f>IF(_xlfn.XLOOKUP(D982,products!$A$1:$A$1001,products!$E$1:$E$1001,0)=0,"",_xlfn.XLOOKUP(D982,products!$A$1:$A$1001,products!$E$1:$E$1001,0))</f>
        <v>27.945</v>
      </c>
      <c r="M982">
        <f t="shared" si="45"/>
        <v>167.67000000000002</v>
      </c>
      <c r="N982" t="str">
        <f t="shared" si="46"/>
        <v>Excelsa</v>
      </c>
      <c r="O982" t="str">
        <f t="shared" si="47"/>
        <v>Dark</v>
      </c>
      <c r="P982" t="str">
        <f>IF(_xlfn.XLOOKUP(C982,customers!$A$1:$A$1001,customers!$I$1:$I$1001,0)=0,"",_xlfn.XLOOKUP(C982,customers!$A$1:$A$1001,customers!$I$1:$I$1001,0))</f>
        <v>Yes</v>
      </c>
    </row>
    <row r="983" spans="1:16" x14ac:dyDescent="0.2">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IF(_xlfn.XLOOKUP(C983,customers!$A$1:$A$1001,customers!$G$1:$G$1001,0)=0,"",_xlfn.XLOOKUP(C983,customers!$A$1:$A$1001,customers!$G$1:$G$1001,0))</f>
        <v>United States</v>
      </c>
      <c r="I983" t="str">
        <f>IF(_xlfn.XLOOKUP(D983,products!$A$1:$A$1001,products!$B$1:$B$1001,0)=0,"",_xlfn.XLOOKUP(D983,products!$A$1:$A$1001,products!$B$1:$B$1001,0))</f>
        <v>Exc</v>
      </c>
      <c r="J983" t="str">
        <f>IF(_xlfn.XLOOKUP(D983,products!$A$1:$A$1001,products!$C$1:$C$1001,0)=0,"",_xlfn.XLOOKUP(D983,products!$A$1:$A$1001,products!$C$1:$C$1001,0))</f>
        <v>D</v>
      </c>
      <c r="K983" s="1">
        <f>IF(_xlfn.XLOOKUP(D983,products!$A$1:$A$1001,products!$D$1:$D$1001,0)=0,"",_xlfn.XLOOKUP(D983,products!$A$1:$A$1001,products!$D$1:$D$1001,0))</f>
        <v>0.2</v>
      </c>
      <c r="L983">
        <f>IF(_xlfn.XLOOKUP(D983,products!$A$1:$A$1001,products!$E$1:$E$1001,0)=0,"",_xlfn.XLOOKUP(D983,products!$A$1:$A$1001,products!$E$1:$E$1001,0))</f>
        <v>3.645</v>
      </c>
      <c r="M983">
        <f t="shared" si="45"/>
        <v>21.87</v>
      </c>
      <c r="N983" t="str">
        <f t="shared" si="46"/>
        <v>Excelsa</v>
      </c>
      <c r="O983" t="str">
        <f t="shared" si="47"/>
        <v>Dark</v>
      </c>
      <c r="P983" t="str">
        <f>IF(_xlfn.XLOOKUP(C983,customers!$A$1:$A$1001,customers!$I$1:$I$1001,0)=0,"",_xlfn.XLOOKUP(C983,customers!$A$1:$A$1001,customers!$I$1:$I$1001,0))</f>
        <v>Yes</v>
      </c>
    </row>
    <row r="984" spans="1:16" x14ac:dyDescent="0.2">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IF(_xlfn.XLOOKUP(C984,customers!$A$1:$A$1001,customers!$G$1:$G$1001,0)=0,"",_xlfn.XLOOKUP(C984,customers!$A$1:$A$1001,customers!$G$1:$G$1001,0))</f>
        <v>United States</v>
      </c>
      <c r="I984" t="str">
        <f>IF(_xlfn.XLOOKUP(D984,products!$A$1:$A$1001,products!$B$1:$B$1001,0)=0,"",_xlfn.XLOOKUP(D984,products!$A$1:$A$1001,products!$B$1:$B$1001,0))</f>
        <v>Rob</v>
      </c>
      <c r="J984" t="str">
        <f>IF(_xlfn.XLOOKUP(D984,products!$A$1:$A$1001,products!$C$1:$C$1001,0)=0,"",_xlfn.XLOOKUP(D984,products!$A$1:$A$1001,products!$C$1:$C$1001,0))</f>
        <v>L</v>
      </c>
      <c r="K984" s="1">
        <f>IF(_xlfn.XLOOKUP(D984,products!$A$1:$A$1001,products!$D$1:$D$1001,0)=0,"",_xlfn.XLOOKUP(D984,products!$A$1:$A$1001,products!$D$1:$D$1001,0))</f>
        <v>1</v>
      </c>
      <c r="L984">
        <f>IF(_xlfn.XLOOKUP(D984,products!$A$1:$A$1001,products!$E$1:$E$1001,0)=0,"",_xlfn.XLOOKUP(D984,products!$A$1:$A$1001,products!$E$1:$E$1001,0))</f>
        <v>11.95</v>
      </c>
      <c r="M984">
        <f t="shared" si="45"/>
        <v>23.9</v>
      </c>
      <c r="N984" t="str">
        <f t="shared" si="46"/>
        <v>Robusta</v>
      </c>
      <c r="O984" t="str">
        <f t="shared" si="47"/>
        <v>Light</v>
      </c>
      <c r="P984" t="str">
        <f>IF(_xlfn.XLOOKUP(C984,customers!$A$1:$A$1001,customers!$I$1:$I$1001,0)=0,"",_xlfn.XLOOKUP(C984,customers!$A$1:$A$1001,customers!$I$1:$I$1001,0))</f>
        <v>Yes</v>
      </c>
    </row>
    <row r="985" spans="1:16" x14ac:dyDescent="0.2">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IF(_xlfn.XLOOKUP(C985,customers!$A$1:$A$1001,customers!$G$1:$G$1001,0)=0,"",_xlfn.XLOOKUP(C985,customers!$A$1:$A$1001,customers!$G$1:$G$1001,0))</f>
        <v>United States</v>
      </c>
      <c r="I985" t="str">
        <f>IF(_xlfn.XLOOKUP(D985,products!$A$1:$A$1001,products!$B$1:$B$1001,0)=0,"",_xlfn.XLOOKUP(D985,products!$A$1:$A$1001,products!$B$1:$B$1001,0))</f>
        <v>Ara</v>
      </c>
      <c r="J985" t="str">
        <f>IF(_xlfn.XLOOKUP(D985,products!$A$1:$A$1001,products!$C$1:$C$1001,0)=0,"",_xlfn.XLOOKUP(D985,products!$A$1:$A$1001,products!$C$1:$C$1001,0))</f>
        <v>M</v>
      </c>
      <c r="K985" s="1">
        <f>IF(_xlfn.XLOOKUP(D985,products!$A$1:$A$1001,products!$D$1:$D$1001,0)=0,"",_xlfn.XLOOKUP(D985,products!$A$1:$A$1001,products!$D$1:$D$1001,0))</f>
        <v>0.2</v>
      </c>
      <c r="L985">
        <f>IF(_xlfn.XLOOKUP(D985,products!$A$1:$A$1001,products!$E$1:$E$1001,0)=0,"",_xlfn.XLOOKUP(D985,products!$A$1:$A$1001,products!$E$1:$E$1001,0))</f>
        <v>3.375</v>
      </c>
      <c r="M985">
        <f t="shared" si="45"/>
        <v>6.75</v>
      </c>
      <c r="N985" t="str">
        <f t="shared" si="46"/>
        <v>Arabica</v>
      </c>
      <c r="O985" t="str">
        <f t="shared" si="47"/>
        <v>Medium</v>
      </c>
      <c r="P985" t="str">
        <f>IF(_xlfn.XLOOKUP(C985,customers!$A$1:$A$1001,customers!$I$1:$I$1001,0)=0,"",_xlfn.XLOOKUP(C985,customers!$A$1:$A$1001,customers!$I$1:$I$1001,0))</f>
        <v>Yes</v>
      </c>
    </row>
    <row r="986" spans="1:16" x14ac:dyDescent="0.2">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IF(_xlfn.XLOOKUP(C986,customers!$A$1:$A$1001,customers!$G$1:$G$1001,0)=0,"",_xlfn.XLOOKUP(C986,customers!$A$1:$A$1001,customers!$G$1:$G$1001,0))</f>
        <v>Ireland</v>
      </c>
      <c r="I986" t="str">
        <f>IF(_xlfn.XLOOKUP(D986,products!$A$1:$A$1001,products!$B$1:$B$1001,0)=0,"",_xlfn.XLOOKUP(D986,products!$A$1:$A$1001,products!$B$1:$B$1001,0))</f>
        <v>Exc</v>
      </c>
      <c r="J986" t="str">
        <f>IF(_xlfn.XLOOKUP(D986,products!$A$1:$A$1001,products!$C$1:$C$1001,0)=0,"",_xlfn.XLOOKUP(D986,products!$A$1:$A$1001,products!$C$1:$C$1001,0))</f>
        <v>M</v>
      </c>
      <c r="K986" s="1">
        <f>IF(_xlfn.XLOOKUP(D986,products!$A$1:$A$1001,products!$D$1:$D$1001,0)=0,"",_xlfn.XLOOKUP(D986,products!$A$1:$A$1001,products!$D$1:$D$1001,0))</f>
        <v>2.5</v>
      </c>
      <c r="L986">
        <f>IF(_xlfn.XLOOKUP(D986,products!$A$1:$A$1001,products!$E$1:$E$1001,0)=0,"",_xlfn.XLOOKUP(D986,products!$A$1:$A$1001,products!$E$1:$E$1001,0))</f>
        <v>31.624999999999996</v>
      </c>
      <c r="M986">
        <f t="shared" si="45"/>
        <v>31.624999999999996</v>
      </c>
      <c r="N986" t="str">
        <f t="shared" si="46"/>
        <v>Excelsa</v>
      </c>
      <c r="O986" t="str">
        <f t="shared" si="47"/>
        <v>Medium</v>
      </c>
      <c r="P986" t="str">
        <f>IF(_xlfn.XLOOKUP(C986,customers!$A$1:$A$1001,customers!$I$1:$I$1001,0)=0,"",_xlfn.XLOOKUP(C986,customers!$A$1:$A$1001,customers!$I$1:$I$1001,0))</f>
        <v>Yes</v>
      </c>
    </row>
    <row r="987" spans="1:16" x14ac:dyDescent="0.2">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IF(_xlfn.XLOOKUP(C987,customers!$A$1:$A$1001,customers!$G$1:$G$1001,0)=0,"",_xlfn.XLOOKUP(C987,customers!$A$1:$A$1001,customers!$G$1:$G$1001,0))</f>
        <v>United States</v>
      </c>
      <c r="I987" t="str">
        <f>IF(_xlfn.XLOOKUP(D987,products!$A$1:$A$1001,products!$B$1:$B$1001,0)=0,"",_xlfn.XLOOKUP(D987,products!$A$1:$A$1001,products!$B$1:$B$1001,0))</f>
        <v>Rob</v>
      </c>
      <c r="J987" t="str">
        <f>IF(_xlfn.XLOOKUP(D987,products!$A$1:$A$1001,products!$C$1:$C$1001,0)=0,"",_xlfn.XLOOKUP(D987,products!$A$1:$A$1001,products!$C$1:$C$1001,0))</f>
        <v>L</v>
      </c>
      <c r="K987" s="1">
        <f>IF(_xlfn.XLOOKUP(D987,products!$A$1:$A$1001,products!$D$1:$D$1001,0)=0,"",_xlfn.XLOOKUP(D987,products!$A$1:$A$1001,products!$D$1:$D$1001,0))</f>
        <v>1</v>
      </c>
      <c r="L987">
        <f>IF(_xlfn.XLOOKUP(D987,products!$A$1:$A$1001,products!$E$1:$E$1001,0)=0,"",_xlfn.XLOOKUP(D987,products!$A$1:$A$1001,products!$E$1:$E$1001,0))</f>
        <v>11.95</v>
      </c>
      <c r="M987">
        <f t="shared" si="45"/>
        <v>47.8</v>
      </c>
      <c r="N987" t="str">
        <f t="shared" si="46"/>
        <v>Robusta</v>
      </c>
      <c r="O987" t="str">
        <f t="shared" si="47"/>
        <v>Light</v>
      </c>
      <c r="P987" t="str">
        <f>IF(_xlfn.XLOOKUP(C987,customers!$A$1:$A$1001,customers!$I$1:$I$1001,0)=0,"",_xlfn.XLOOKUP(C987,customers!$A$1:$A$1001,customers!$I$1:$I$1001,0))</f>
        <v>No</v>
      </c>
    </row>
    <row r="988" spans="1:16" x14ac:dyDescent="0.2">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IF(_xlfn.XLOOKUP(C988,customers!$A$1:$A$1001,customers!$G$1:$G$1001,0)=0,"",_xlfn.XLOOKUP(C988,customers!$A$1:$A$1001,customers!$G$1:$G$1001,0))</f>
        <v>United States</v>
      </c>
      <c r="I988" t="str">
        <f>IF(_xlfn.XLOOKUP(D988,products!$A$1:$A$1001,products!$B$1:$B$1001,0)=0,"",_xlfn.XLOOKUP(D988,products!$A$1:$A$1001,products!$B$1:$B$1001,0))</f>
        <v>Lib</v>
      </c>
      <c r="J988" t="str">
        <f>IF(_xlfn.XLOOKUP(D988,products!$A$1:$A$1001,products!$C$1:$C$1001,0)=0,"",_xlfn.XLOOKUP(D988,products!$A$1:$A$1001,products!$C$1:$C$1001,0))</f>
        <v>M</v>
      </c>
      <c r="K988" s="1">
        <f>IF(_xlfn.XLOOKUP(D988,products!$A$1:$A$1001,products!$D$1:$D$1001,0)=0,"",_xlfn.XLOOKUP(D988,products!$A$1:$A$1001,products!$D$1:$D$1001,0))</f>
        <v>2.5</v>
      </c>
      <c r="L988">
        <f>IF(_xlfn.XLOOKUP(D988,products!$A$1:$A$1001,products!$E$1:$E$1001,0)=0,"",_xlfn.XLOOKUP(D988,products!$A$1:$A$1001,products!$E$1:$E$1001,0))</f>
        <v>33.464999999999996</v>
      </c>
      <c r="M988">
        <f t="shared" si="45"/>
        <v>33.464999999999996</v>
      </c>
      <c r="N988" t="str">
        <f t="shared" si="46"/>
        <v>Liberica</v>
      </c>
      <c r="O988" t="str">
        <f t="shared" si="47"/>
        <v>Medium</v>
      </c>
      <c r="P988" t="str">
        <f>IF(_xlfn.XLOOKUP(C988,customers!$A$1:$A$1001,customers!$I$1:$I$1001,0)=0,"",_xlfn.XLOOKUP(C988,customers!$A$1:$A$1001,customers!$I$1:$I$1001,0))</f>
        <v>No</v>
      </c>
    </row>
    <row r="989" spans="1:16" x14ac:dyDescent="0.2">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IF(_xlfn.XLOOKUP(C989,customers!$A$1:$A$1001,customers!$G$1:$G$1001,0)=0,"",_xlfn.XLOOKUP(C989,customers!$A$1:$A$1001,customers!$G$1:$G$1001,0))</f>
        <v>United Kingdom</v>
      </c>
      <c r="I989" t="str">
        <f>IF(_xlfn.XLOOKUP(D989,products!$A$1:$A$1001,products!$B$1:$B$1001,0)=0,"",_xlfn.XLOOKUP(D989,products!$A$1:$A$1001,products!$B$1:$B$1001,0))</f>
        <v>Ara</v>
      </c>
      <c r="J989" t="str">
        <f>IF(_xlfn.XLOOKUP(D989,products!$A$1:$A$1001,products!$C$1:$C$1001,0)=0,"",_xlfn.XLOOKUP(D989,products!$A$1:$A$1001,products!$C$1:$C$1001,0))</f>
        <v>D</v>
      </c>
      <c r="K989" s="1">
        <f>IF(_xlfn.XLOOKUP(D989,products!$A$1:$A$1001,products!$D$1:$D$1001,0)=0,"",_xlfn.XLOOKUP(D989,products!$A$1:$A$1001,products!$D$1:$D$1001,0))</f>
        <v>0.5</v>
      </c>
      <c r="L989">
        <f>IF(_xlfn.XLOOKUP(D989,products!$A$1:$A$1001,products!$E$1:$E$1001,0)=0,"",_xlfn.XLOOKUP(D989,products!$A$1:$A$1001,products!$E$1:$E$1001,0))</f>
        <v>5.97</v>
      </c>
      <c r="M989">
        <f t="shared" si="45"/>
        <v>29.849999999999998</v>
      </c>
      <c r="N989" t="str">
        <f t="shared" si="46"/>
        <v>Arabica</v>
      </c>
      <c r="O989" t="str">
        <f t="shared" si="47"/>
        <v>Dark</v>
      </c>
      <c r="P989" t="str">
        <f>IF(_xlfn.XLOOKUP(C989,customers!$A$1:$A$1001,customers!$I$1:$I$1001,0)=0,"",_xlfn.XLOOKUP(C989,customers!$A$1:$A$1001,customers!$I$1:$I$1001,0))</f>
        <v>Yes</v>
      </c>
    </row>
    <row r="990" spans="1:16" x14ac:dyDescent="0.2">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IF(_xlfn.XLOOKUP(C990,customers!$A$1:$A$1001,customers!$G$1:$G$1001,0)=0,"",_xlfn.XLOOKUP(C990,customers!$A$1:$A$1001,customers!$G$1:$G$1001,0))</f>
        <v>United Kingdom</v>
      </c>
      <c r="I990" t="str">
        <f>IF(_xlfn.XLOOKUP(D990,products!$A$1:$A$1001,products!$B$1:$B$1001,0)=0,"",_xlfn.XLOOKUP(D990,products!$A$1:$A$1001,products!$B$1:$B$1001,0))</f>
        <v>Rob</v>
      </c>
      <c r="J990" t="str">
        <f>IF(_xlfn.XLOOKUP(D990,products!$A$1:$A$1001,products!$C$1:$C$1001,0)=0,"",_xlfn.XLOOKUP(D990,products!$A$1:$A$1001,products!$C$1:$C$1001,0))</f>
        <v>M</v>
      </c>
      <c r="K990" s="1">
        <f>IF(_xlfn.XLOOKUP(D990,products!$A$1:$A$1001,products!$D$1:$D$1001,0)=0,"",_xlfn.XLOOKUP(D990,products!$A$1:$A$1001,products!$D$1:$D$1001,0))</f>
        <v>1</v>
      </c>
      <c r="L990">
        <f>IF(_xlfn.XLOOKUP(D990,products!$A$1:$A$1001,products!$E$1:$E$1001,0)=0,"",_xlfn.XLOOKUP(D990,products!$A$1:$A$1001,products!$E$1:$E$1001,0))</f>
        <v>9.9499999999999993</v>
      </c>
      <c r="M990">
        <f t="shared" si="45"/>
        <v>29.849999999999998</v>
      </c>
      <c r="N990" t="str">
        <f t="shared" si="46"/>
        <v>Robusta</v>
      </c>
      <c r="O990" t="str">
        <f t="shared" si="47"/>
        <v>Medium</v>
      </c>
      <c r="P990" t="str">
        <f>IF(_xlfn.XLOOKUP(C990,customers!$A$1:$A$1001,customers!$I$1:$I$1001,0)=0,"",_xlfn.XLOOKUP(C990,customers!$A$1:$A$1001,customers!$I$1:$I$1001,0))</f>
        <v>Yes</v>
      </c>
    </row>
    <row r="991" spans="1:16" x14ac:dyDescent="0.2">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IF(_xlfn.XLOOKUP(C991,customers!$A$1:$A$1001,customers!$G$1:$G$1001,0)=0,"",_xlfn.XLOOKUP(C991,customers!$A$1:$A$1001,customers!$G$1:$G$1001,0))</f>
        <v>United States</v>
      </c>
      <c r="I991" t="str">
        <f>IF(_xlfn.XLOOKUP(D991,products!$A$1:$A$1001,products!$B$1:$B$1001,0)=0,"",_xlfn.XLOOKUP(D991,products!$A$1:$A$1001,products!$B$1:$B$1001,0))</f>
        <v>Ara</v>
      </c>
      <c r="J991" t="str">
        <f>IF(_xlfn.XLOOKUP(D991,products!$A$1:$A$1001,products!$C$1:$C$1001,0)=0,"",_xlfn.XLOOKUP(D991,products!$A$1:$A$1001,products!$C$1:$C$1001,0))</f>
        <v>M</v>
      </c>
      <c r="K991" s="1">
        <f>IF(_xlfn.XLOOKUP(D991,products!$A$1:$A$1001,products!$D$1:$D$1001,0)=0,"",_xlfn.XLOOKUP(D991,products!$A$1:$A$1001,products!$D$1:$D$1001,0))</f>
        <v>2.5</v>
      </c>
      <c r="L991">
        <f>IF(_xlfn.XLOOKUP(D991,products!$A$1:$A$1001,products!$E$1:$E$1001,0)=0,"",_xlfn.XLOOKUP(D991,products!$A$1:$A$1001,products!$E$1:$E$1001,0))</f>
        <v>25.874999999999996</v>
      </c>
      <c r="M991">
        <f t="shared" si="45"/>
        <v>155.24999999999997</v>
      </c>
      <c r="N991" t="str">
        <f t="shared" si="46"/>
        <v>Arabica</v>
      </c>
      <c r="O991" t="str">
        <f t="shared" si="47"/>
        <v>Medium</v>
      </c>
      <c r="P991" t="str">
        <f>IF(_xlfn.XLOOKUP(C991,customers!$A$1:$A$1001,customers!$I$1:$I$1001,0)=0,"",_xlfn.XLOOKUP(C991,customers!$A$1:$A$1001,customers!$I$1:$I$1001,0))</f>
        <v>Yes</v>
      </c>
    </row>
    <row r="992" spans="1:16" x14ac:dyDescent="0.2">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IF(_xlfn.XLOOKUP(C992,customers!$A$1:$A$1001,customers!$G$1:$G$1001,0)=0,"",_xlfn.XLOOKUP(C992,customers!$A$1:$A$1001,customers!$G$1:$G$1001,0))</f>
        <v>United States</v>
      </c>
      <c r="I992" t="str">
        <f>IF(_xlfn.XLOOKUP(D992,products!$A$1:$A$1001,products!$B$1:$B$1001,0)=0,"",_xlfn.XLOOKUP(D992,products!$A$1:$A$1001,products!$B$1:$B$1001,0))</f>
        <v>Exc</v>
      </c>
      <c r="J992" t="str">
        <f>IF(_xlfn.XLOOKUP(D992,products!$A$1:$A$1001,products!$C$1:$C$1001,0)=0,"",_xlfn.XLOOKUP(D992,products!$A$1:$A$1001,products!$C$1:$C$1001,0))</f>
        <v>D</v>
      </c>
      <c r="K992" s="1">
        <f>IF(_xlfn.XLOOKUP(D992,products!$A$1:$A$1001,products!$D$1:$D$1001,0)=0,"",_xlfn.XLOOKUP(D992,products!$A$1:$A$1001,products!$D$1:$D$1001,0))</f>
        <v>0.2</v>
      </c>
      <c r="L992">
        <f>IF(_xlfn.XLOOKUP(D992,products!$A$1:$A$1001,products!$E$1:$E$1001,0)=0,"",_xlfn.XLOOKUP(D992,products!$A$1:$A$1001,products!$E$1:$E$1001,0))</f>
        <v>3.645</v>
      </c>
      <c r="M992">
        <f t="shared" si="45"/>
        <v>18.225000000000001</v>
      </c>
      <c r="N992" t="str">
        <f t="shared" si="46"/>
        <v>Excelsa</v>
      </c>
      <c r="O992" t="str">
        <f t="shared" si="47"/>
        <v>Dark</v>
      </c>
      <c r="P992" t="str">
        <f>IF(_xlfn.XLOOKUP(C992,customers!$A$1:$A$1001,customers!$I$1:$I$1001,0)=0,"",_xlfn.XLOOKUP(C992,customers!$A$1:$A$1001,customers!$I$1:$I$1001,0))</f>
        <v>No</v>
      </c>
    </row>
    <row r="993" spans="1:16" x14ac:dyDescent="0.2">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IF(_xlfn.XLOOKUP(C993,customers!$A$1:$A$1001,customers!$G$1:$G$1001,0)=0,"",_xlfn.XLOOKUP(C993,customers!$A$1:$A$1001,customers!$G$1:$G$1001,0))</f>
        <v>United States</v>
      </c>
      <c r="I993" t="str">
        <f>IF(_xlfn.XLOOKUP(D993,products!$A$1:$A$1001,products!$B$1:$B$1001,0)=0,"",_xlfn.XLOOKUP(D993,products!$A$1:$A$1001,products!$B$1:$B$1001,0))</f>
        <v>Lib</v>
      </c>
      <c r="J993" t="str">
        <f>IF(_xlfn.XLOOKUP(D993,products!$A$1:$A$1001,products!$C$1:$C$1001,0)=0,"",_xlfn.XLOOKUP(D993,products!$A$1:$A$1001,products!$C$1:$C$1001,0))</f>
        <v>D</v>
      </c>
      <c r="K993" s="1">
        <f>IF(_xlfn.XLOOKUP(D993,products!$A$1:$A$1001,products!$D$1:$D$1001,0)=0,"",_xlfn.XLOOKUP(D993,products!$A$1:$A$1001,products!$D$1:$D$1001,0))</f>
        <v>0.5</v>
      </c>
      <c r="L993">
        <f>IF(_xlfn.XLOOKUP(D993,products!$A$1:$A$1001,products!$E$1:$E$1001,0)=0,"",_xlfn.XLOOKUP(D993,products!$A$1:$A$1001,products!$E$1:$E$1001,0))</f>
        <v>7.77</v>
      </c>
      <c r="M993">
        <f t="shared" si="45"/>
        <v>15.54</v>
      </c>
      <c r="N993" t="str">
        <f t="shared" si="46"/>
        <v>Liberica</v>
      </c>
      <c r="O993" t="str">
        <f t="shared" si="47"/>
        <v>Dark</v>
      </c>
      <c r="P993" t="str">
        <f>IF(_xlfn.XLOOKUP(C993,customers!$A$1:$A$1001,customers!$I$1:$I$1001,0)=0,"",_xlfn.XLOOKUP(C993,customers!$A$1:$A$1001,customers!$I$1:$I$1001,0))</f>
        <v>No</v>
      </c>
    </row>
    <row r="994" spans="1:16" x14ac:dyDescent="0.2">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IF(_xlfn.XLOOKUP(C994,customers!$A$1:$A$1001,customers!$G$1:$G$1001,0)=0,"",_xlfn.XLOOKUP(C994,customers!$A$1:$A$1001,customers!$G$1:$G$1001,0))</f>
        <v>Ireland</v>
      </c>
      <c r="I994" t="str">
        <f>IF(_xlfn.XLOOKUP(D994,products!$A$1:$A$1001,products!$B$1:$B$1001,0)=0,"",_xlfn.XLOOKUP(D994,products!$A$1:$A$1001,products!$B$1:$B$1001,0))</f>
        <v>Lib</v>
      </c>
      <c r="J994" t="str">
        <f>IF(_xlfn.XLOOKUP(D994,products!$A$1:$A$1001,products!$C$1:$C$1001,0)=0,"",_xlfn.XLOOKUP(D994,products!$A$1:$A$1001,products!$C$1:$C$1001,0))</f>
        <v>L</v>
      </c>
      <c r="K994" s="1">
        <f>IF(_xlfn.XLOOKUP(D994,products!$A$1:$A$1001,products!$D$1:$D$1001,0)=0,"",_xlfn.XLOOKUP(D994,products!$A$1:$A$1001,products!$D$1:$D$1001,0))</f>
        <v>2.5</v>
      </c>
      <c r="L994">
        <f>IF(_xlfn.XLOOKUP(D994,products!$A$1:$A$1001,products!$E$1:$E$1001,0)=0,"",_xlfn.XLOOKUP(D994,products!$A$1:$A$1001,products!$E$1:$E$1001,0))</f>
        <v>36.454999999999998</v>
      </c>
      <c r="M994">
        <f t="shared" si="45"/>
        <v>109.36499999999999</v>
      </c>
      <c r="N994" t="str">
        <f t="shared" si="46"/>
        <v>Liberica</v>
      </c>
      <c r="O994" t="str">
        <f t="shared" si="47"/>
        <v>Light</v>
      </c>
      <c r="P994" t="str">
        <f>IF(_xlfn.XLOOKUP(C994,customers!$A$1:$A$1001,customers!$I$1:$I$1001,0)=0,"",_xlfn.XLOOKUP(C994,customers!$A$1:$A$1001,customers!$I$1:$I$1001,0))</f>
        <v>No</v>
      </c>
    </row>
    <row r="995" spans="1:16" x14ac:dyDescent="0.2">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IF(_xlfn.XLOOKUP(C995,customers!$A$1:$A$1001,customers!$G$1:$G$1001,0)=0,"",_xlfn.XLOOKUP(C995,customers!$A$1:$A$1001,customers!$G$1:$G$1001,0))</f>
        <v>United States</v>
      </c>
      <c r="I995" t="str">
        <f>IF(_xlfn.XLOOKUP(D995,products!$A$1:$A$1001,products!$B$1:$B$1001,0)=0,"",_xlfn.XLOOKUP(D995,products!$A$1:$A$1001,products!$B$1:$B$1001,0))</f>
        <v>Ara</v>
      </c>
      <c r="J995" t="str">
        <f>IF(_xlfn.XLOOKUP(D995,products!$A$1:$A$1001,products!$C$1:$C$1001,0)=0,"",_xlfn.XLOOKUP(D995,products!$A$1:$A$1001,products!$C$1:$C$1001,0))</f>
        <v>L</v>
      </c>
      <c r="K995" s="1">
        <f>IF(_xlfn.XLOOKUP(D995,products!$A$1:$A$1001,products!$D$1:$D$1001,0)=0,"",_xlfn.XLOOKUP(D995,products!$A$1:$A$1001,products!$D$1:$D$1001,0))</f>
        <v>1</v>
      </c>
      <c r="L995">
        <f>IF(_xlfn.XLOOKUP(D995,products!$A$1:$A$1001,products!$E$1:$E$1001,0)=0,"",_xlfn.XLOOKUP(D995,products!$A$1:$A$1001,products!$E$1:$E$1001,0))</f>
        <v>12.95</v>
      </c>
      <c r="M995">
        <f t="shared" si="45"/>
        <v>77.699999999999989</v>
      </c>
      <c r="N995" t="str">
        <f t="shared" si="46"/>
        <v>Arabica</v>
      </c>
      <c r="O995" t="str">
        <f t="shared" si="47"/>
        <v>Light</v>
      </c>
      <c r="P995" t="str">
        <f>IF(_xlfn.XLOOKUP(C995,customers!$A$1:$A$1001,customers!$I$1:$I$1001,0)=0,"",_xlfn.XLOOKUP(C995,customers!$A$1:$A$1001,customers!$I$1:$I$1001,0))</f>
        <v>No</v>
      </c>
    </row>
    <row r="996" spans="1:16" x14ac:dyDescent="0.2">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IF(_xlfn.XLOOKUP(C996,customers!$A$1:$A$1001,customers!$G$1:$G$1001,0)=0,"",_xlfn.XLOOKUP(C996,customers!$A$1:$A$1001,customers!$G$1:$G$1001,0))</f>
        <v>Ireland</v>
      </c>
      <c r="I996" t="str">
        <f>IF(_xlfn.XLOOKUP(D996,products!$A$1:$A$1001,products!$B$1:$B$1001,0)=0,"",_xlfn.XLOOKUP(D996,products!$A$1:$A$1001,products!$B$1:$B$1001,0))</f>
        <v>Ara</v>
      </c>
      <c r="J996" t="str">
        <f>IF(_xlfn.XLOOKUP(D996,products!$A$1:$A$1001,products!$C$1:$C$1001,0)=0,"",_xlfn.XLOOKUP(D996,products!$A$1:$A$1001,products!$C$1:$C$1001,0))</f>
        <v>D</v>
      </c>
      <c r="K996" s="1">
        <f>IF(_xlfn.XLOOKUP(D996,products!$A$1:$A$1001,products!$D$1:$D$1001,0)=0,"",_xlfn.XLOOKUP(D996,products!$A$1:$A$1001,products!$D$1:$D$1001,0))</f>
        <v>0.2</v>
      </c>
      <c r="L996">
        <f>IF(_xlfn.XLOOKUP(D996,products!$A$1:$A$1001,products!$E$1:$E$1001,0)=0,"",_xlfn.XLOOKUP(D996,products!$A$1:$A$1001,products!$E$1:$E$1001,0))</f>
        <v>2.9849999999999999</v>
      </c>
      <c r="M996">
        <f t="shared" si="45"/>
        <v>8.9550000000000001</v>
      </c>
      <c r="N996" t="str">
        <f t="shared" si="46"/>
        <v>Arabica</v>
      </c>
      <c r="O996" t="str">
        <f t="shared" si="47"/>
        <v>Dark</v>
      </c>
      <c r="P996" t="str">
        <f>IF(_xlfn.XLOOKUP(C996,customers!$A$1:$A$1001,customers!$I$1:$I$1001,0)=0,"",_xlfn.XLOOKUP(C996,customers!$A$1:$A$1001,customers!$I$1:$I$1001,0))</f>
        <v>No</v>
      </c>
    </row>
    <row r="997" spans="1:16" x14ac:dyDescent="0.2">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IF(_xlfn.XLOOKUP(C997,customers!$A$1:$A$1001,customers!$G$1:$G$1001,0)=0,"",_xlfn.XLOOKUP(C997,customers!$A$1:$A$1001,customers!$G$1:$G$1001,0))</f>
        <v>United States</v>
      </c>
      <c r="I997" t="str">
        <f>IF(_xlfn.XLOOKUP(D997,products!$A$1:$A$1001,products!$B$1:$B$1001,0)=0,"",_xlfn.XLOOKUP(D997,products!$A$1:$A$1001,products!$B$1:$B$1001,0))</f>
        <v>Rob</v>
      </c>
      <c r="J997" t="str">
        <f>IF(_xlfn.XLOOKUP(D997,products!$A$1:$A$1001,products!$C$1:$C$1001,0)=0,"",_xlfn.XLOOKUP(D997,products!$A$1:$A$1001,products!$C$1:$C$1001,0))</f>
        <v>L</v>
      </c>
      <c r="K997" s="1">
        <f>IF(_xlfn.XLOOKUP(D997,products!$A$1:$A$1001,products!$D$1:$D$1001,0)=0,"",_xlfn.XLOOKUP(D997,products!$A$1:$A$1001,products!$D$1:$D$1001,0))</f>
        <v>2.5</v>
      </c>
      <c r="L997">
        <f>IF(_xlfn.XLOOKUP(D997,products!$A$1:$A$1001,products!$E$1:$E$1001,0)=0,"",_xlfn.XLOOKUP(D997,products!$A$1:$A$1001,products!$E$1:$E$1001,0))</f>
        <v>27.484999999999996</v>
      </c>
      <c r="M997">
        <f t="shared" si="45"/>
        <v>27.484999999999996</v>
      </c>
      <c r="N997" t="str">
        <f t="shared" si="46"/>
        <v>Robusta</v>
      </c>
      <c r="O997" t="str">
        <f t="shared" si="47"/>
        <v>Light</v>
      </c>
      <c r="P997" t="str">
        <f>IF(_xlfn.XLOOKUP(C997,customers!$A$1:$A$1001,customers!$I$1:$I$1001,0)=0,"",_xlfn.XLOOKUP(C997,customers!$A$1:$A$1001,customers!$I$1:$I$1001,0))</f>
        <v>No</v>
      </c>
    </row>
    <row r="998" spans="1:16" x14ac:dyDescent="0.2">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IF(_xlfn.XLOOKUP(C998,customers!$A$1:$A$1001,customers!$G$1:$G$1001,0)=0,"",_xlfn.XLOOKUP(C998,customers!$A$1:$A$1001,customers!$G$1:$G$1001,0))</f>
        <v>United States</v>
      </c>
      <c r="I998" t="str">
        <f>IF(_xlfn.XLOOKUP(D998,products!$A$1:$A$1001,products!$B$1:$B$1001,0)=0,"",_xlfn.XLOOKUP(D998,products!$A$1:$A$1001,products!$B$1:$B$1001,0))</f>
        <v>Rob</v>
      </c>
      <c r="J998" t="str">
        <f>IF(_xlfn.XLOOKUP(D998,products!$A$1:$A$1001,products!$C$1:$C$1001,0)=0,"",_xlfn.XLOOKUP(D998,products!$A$1:$A$1001,products!$C$1:$C$1001,0))</f>
        <v>M</v>
      </c>
      <c r="K998" s="1">
        <f>IF(_xlfn.XLOOKUP(D998,products!$A$1:$A$1001,products!$D$1:$D$1001,0)=0,"",_xlfn.XLOOKUP(D998,products!$A$1:$A$1001,products!$D$1:$D$1001,0))</f>
        <v>0.5</v>
      </c>
      <c r="L998">
        <f>IF(_xlfn.XLOOKUP(D998,products!$A$1:$A$1001,products!$E$1:$E$1001,0)=0,"",_xlfn.XLOOKUP(D998,products!$A$1:$A$1001,products!$E$1:$E$1001,0))</f>
        <v>5.97</v>
      </c>
      <c r="M998">
        <f t="shared" si="45"/>
        <v>29.849999999999998</v>
      </c>
      <c r="N998" t="str">
        <f t="shared" si="46"/>
        <v>Robusta</v>
      </c>
      <c r="O998" t="str">
        <f t="shared" si="47"/>
        <v>Medium</v>
      </c>
      <c r="P998" t="str">
        <f>IF(_xlfn.XLOOKUP(C998,customers!$A$1:$A$1001,customers!$I$1:$I$1001,0)=0,"",_xlfn.XLOOKUP(C998,customers!$A$1:$A$1001,customers!$I$1:$I$1001,0))</f>
        <v>No</v>
      </c>
    </row>
    <row r="999" spans="1:16" x14ac:dyDescent="0.2">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IF(_xlfn.XLOOKUP(C999,customers!$A$1:$A$1001,customers!$G$1:$G$1001,0)=0,"",_xlfn.XLOOKUP(C999,customers!$A$1:$A$1001,customers!$G$1:$G$1001,0))</f>
        <v>United States</v>
      </c>
      <c r="I999" t="str">
        <f>IF(_xlfn.XLOOKUP(D999,products!$A$1:$A$1001,products!$B$1:$B$1001,0)=0,"",_xlfn.XLOOKUP(D999,products!$A$1:$A$1001,products!$B$1:$B$1001,0))</f>
        <v>Ara</v>
      </c>
      <c r="J999" t="str">
        <f>IF(_xlfn.XLOOKUP(D999,products!$A$1:$A$1001,products!$C$1:$C$1001,0)=0,"",_xlfn.XLOOKUP(D999,products!$A$1:$A$1001,products!$C$1:$C$1001,0))</f>
        <v>M</v>
      </c>
      <c r="K999" s="1">
        <f>IF(_xlfn.XLOOKUP(D999,products!$A$1:$A$1001,products!$D$1:$D$1001,0)=0,"",_xlfn.XLOOKUP(D999,products!$A$1:$A$1001,products!$D$1:$D$1001,0))</f>
        <v>0.5</v>
      </c>
      <c r="L999">
        <f>IF(_xlfn.XLOOKUP(D999,products!$A$1:$A$1001,products!$E$1:$E$1001,0)=0,"",_xlfn.XLOOKUP(D999,products!$A$1:$A$1001,products!$E$1:$E$1001,0))</f>
        <v>6.75</v>
      </c>
      <c r="M999">
        <f t="shared" si="45"/>
        <v>27</v>
      </c>
      <c r="N999" t="str">
        <f t="shared" si="46"/>
        <v>Arabica</v>
      </c>
      <c r="O999" t="str">
        <f t="shared" si="47"/>
        <v>Medium</v>
      </c>
      <c r="P999" t="str">
        <f>IF(_xlfn.XLOOKUP(C999,customers!$A$1:$A$1001,customers!$I$1:$I$1001,0)=0,"",_xlfn.XLOOKUP(C999,customers!$A$1:$A$1001,customers!$I$1:$I$1001,0))</f>
        <v>No</v>
      </c>
    </row>
    <row r="1000" spans="1:16" x14ac:dyDescent="0.2">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IF(_xlfn.XLOOKUP(C1000,customers!$A$1:$A$1001,customers!$G$1:$G$1001,0)=0,"",_xlfn.XLOOKUP(C1000,customers!$A$1:$A$1001,customers!$G$1:$G$1001,0))</f>
        <v>United States</v>
      </c>
      <c r="I1000" t="str">
        <f>IF(_xlfn.XLOOKUP(D1000,products!$A$1:$A$1001,products!$B$1:$B$1001,0)=0,"",_xlfn.XLOOKUP(D1000,products!$A$1:$A$1001,products!$B$1:$B$1001,0))</f>
        <v>Ara</v>
      </c>
      <c r="J1000" t="str">
        <f>IF(_xlfn.XLOOKUP(D1000,products!$A$1:$A$1001,products!$C$1:$C$1001,0)=0,"",_xlfn.XLOOKUP(D1000,products!$A$1:$A$1001,products!$C$1:$C$1001,0))</f>
        <v>D</v>
      </c>
      <c r="K1000" s="1">
        <f>IF(_xlfn.XLOOKUP(D1000,products!$A$1:$A$1001,products!$D$1:$D$1001,0)=0,"",_xlfn.XLOOKUP(D1000,products!$A$1:$A$1001,products!$D$1:$D$1001,0))</f>
        <v>1</v>
      </c>
      <c r="L1000">
        <f>IF(_xlfn.XLOOKUP(D1000,products!$A$1:$A$1001,products!$E$1:$E$1001,0)=0,"",_xlfn.XLOOKUP(D1000,products!$A$1:$A$1001,products!$E$1:$E$1001,0))</f>
        <v>9.9499999999999993</v>
      </c>
      <c r="M1000">
        <f t="shared" si="45"/>
        <v>9.9499999999999993</v>
      </c>
      <c r="N1000" t="str">
        <f t="shared" si="46"/>
        <v>Arabica</v>
      </c>
      <c r="O1000" t="str">
        <f t="shared" si="47"/>
        <v>Dark</v>
      </c>
      <c r="P1000" t="str">
        <f>IF(_xlfn.XLOOKUP(C1000,customers!$A$1:$A$1001,customers!$I$1:$I$1001,0)=0,"",_xlfn.XLOOKUP(C1000,customers!$A$1:$A$1001,customers!$I$1:$I$1001,0))</f>
        <v>No</v>
      </c>
    </row>
    <row r="1001" spans="1:16" x14ac:dyDescent="0.2">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IF(_xlfn.XLOOKUP(C1001,customers!$A$1:$A$1001,customers!$G$1:$G$1001,0)=0,"",_xlfn.XLOOKUP(C1001,customers!$A$1:$A$1001,customers!$G$1:$G$1001,0))</f>
        <v>United Kingdom</v>
      </c>
      <c r="I1001" t="str">
        <f>IF(_xlfn.XLOOKUP(D1001,products!$A$1:$A$1001,products!$B$1:$B$1001,0)=0,"",_xlfn.XLOOKUP(D1001,products!$A$1:$A$1001,products!$B$1:$B$1001,0))</f>
        <v>Exc</v>
      </c>
      <c r="J1001" t="str">
        <f>IF(_xlfn.XLOOKUP(D1001,products!$A$1:$A$1001,products!$C$1:$C$1001,0)=0,"",_xlfn.XLOOKUP(D1001,products!$A$1:$A$1001,products!$C$1:$C$1001,0))</f>
        <v>M</v>
      </c>
      <c r="K1001" s="1">
        <f>IF(_xlfn.XLOOKUP(D1001,products!$A$1:$A$1001,products!$D$1:$D$1001,0)=0,"",_xlfn.XLOOKUP(D1001,products!$A$1:$A$1001,products!$D$1:$D$1001,0))</f>
        <v>0.2</v>
      </c>
      <c r="L1001">
        <f>IF(_xlfn.XLOOKUP(D1001,products!$A$1:$A$1001,products!$E$1:$E$1001,0)=0,"",_xlfn.XLOOKUP(D1001,products!$A$1:$A$1001,products!$E$1:$E$1001,0))</f>
        <v>4.125</v>
      </c>
      <c r="M1001">
        <f t="shared" si="45"/>
        <v>12.375</v>
      </c>
      <c r="N1001" t="str">
        <f t="shared" si="46"/>
        <v>Excelsa</v>
      </c>
      <c r="O1001" t="str">
        <f t="shared" si="47"/>
        <v>Medium</v>
      </c>
      <c r="P1001" t="str">
        <f>IF(_xlfn.XLOOKUP(C1001,customers!$A$1:$A$1001,customers!$I$1:$I$1001,0)=0,"",_xlfn.XLOOKUP(C1001,customers!$A$1:$A$1001,customers!$I$1:$I$1001,0))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Top5Customers</vt:lpstr>
      <vt:lpstr>salesbycountry</vt:lpstr>
      <vt:lpstr>totalsbymonth</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Acapella Quaye</cp:lastModifiedBy>
  <cp:revision/>
  <dcterms:created xsi:type="dcterms:W3CDTF">2022-11-26T09:51:45Z</dcterms:created>
  <dcterms:modified xsi:type="dcterms:W3CDTF">2023-10-30T17:42:45Z</dcterms:modified>
  <cp:category/>
  <cp:contentStatus/>
</cp:coreProperties>
</file>