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8240" windowHeight="11820" activeTab="4"/>
  </bookViews>
  <sheets>
    <sheet name="Z1" sheetId="1" r:id="rId1"/>
    <sheet name="Z2" sheetId="2" r:id="rId2"/>
    <sheet name="Z3" sheetId="3" r:id="rId3"/>
    <sheet name="Z4" sheetId="4" r:id="rId4"/>
    <sheet name="Z5" sheetId="5" r:id="rId5"/>
    <sheet name="Z6" sheetId="6" r:id="rId6"/>
    <sheet name="Z7" sheetId="7" r:id="rId7"/>
    <sheet name="Z8" sheetId="8" r:id="rId8"/>
  </sheets>
  <calcPr calcId="144525"/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4" i="8"/>
  <c r="L13" i="8"/>
  <c r="L12" i="8"/>
  <c r="L11" i="8"/>
  <c r="L10" i="8"/>
  <c r="L9" i="8"/>
  <c r="L8" i="8"/>
  <c r="L7" i="8"/>
  <c r="L6" i="8"/>
  <c r="L5" i="8"/>
  <c r="L4" i="8"/>
  <c r="L3" i="8"/>
  <c r="L2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4" i="8"/>
  <c r="D3" i="6"/>
  <c r="D4" i="6"/>
  <c r="D5" i="6"/>
  <c r="D6" i="6"/>
  <c r="D7" i="6"/>
  <c r="D8" i="6"/>
  <c r="D2" i="6"/>
  <c r="C3" i="6"/>
  <c r="C4" i="6"/>
  <c r="C5" i="6"/>
  <c r="C6" i="6"/>
  <c r="C7" i="6"/>
  <c r="C8" i="6"/>
  <c r="C2" i="6"/>
  <c r="E3" i="7"/>
  <c r="E4" i="7"/>
  <c r="E5" i="7"/>
  <c r="E6" i="7"/>
  <c r="E7" i="7"/>
  <c r="E2" i="7"/>
  <c r="D3" i="7"/>
  <c r="D4" i="7"/>
  <c r="D5" i="7"/>
  <c r="D6" i="7"/>
  <c r="D7" i="7"/>
  <c r="D2" i="7"/>
  <c r="C3" i="7"/>
  <c r="C4" i="7"/>
  <c r="C5" i="7"/>
  <c r="C6" i="7"/>
  <c r="C7" i="7"/>
  <c r="C2" i="7"/>
  <c r="K3" i="5"/>
  <c r="K4" i="5"/>
  <c r="K5" i="5"/>
  <c r="K6" i="5"/>
  <c r="K2" i="5"/>
  <c r="G3" i="5"/>
  <c r="J3" i="5" s="1"/>
  <c r="G4" i="5"/>
  <c r="J4" i="5" s="1"/>
  <c r="G5" i="5"/>
  <c r="G6" i="5"/>
  <c r="G2" i="5"/>
  <c r="H2" i="5" s="1"/>
  <c r="I2" i="5" s="1"/>
  <c r="J5" i="5"/>
  <c r="J6" i="5"/>
  <c r="H5" i="5"/>
  <c r="I5" i="5" s="1"/>
  <c r="H6" i="5"/>
  <c r="I6" i="5" s="1"/>
  <c r="E2" i="5"/>
  <c r="F3" i="5"/>
  <c r="F4" i="5"/>
  <c r="F5" i="5"/>
  <c r="F6" i="5"/>
  <c r="F2" i="5"/>
  <c r="E3" i="5"/>
  <c r="E4" i="5"/>
  <c r="E5" i="5"/>
  <c r="E6" i="5"/>
  <c r="D4" i="5"/>
  <c r="D5" i="5"/>
  <c r="D6" i="5"/>
  <c r="D3" i="5"/>
  <c r="D2" i="5"/>
  <c r="H3" i="4"/>
  <c r="H4" i="4"/>
  <c r="H5" i="4"/>
  <c r="H6" i="4"/>
  <c r="H2" i="4"/>
  <c r="G3" i="4"/>
  <c r="G4" i="4"/>
  <c r="G5" i="4"/>
  <c r="G6" i="4"/>
  <c r="G2" i="4"/>
  <c r="D3" i="4"/>
  <c r="D4" i="4"/>
  <c r="D5" i="4"/>
  <c r="D6" i="4"/>
  <c r="D2" i="4"/>
  <c r="F3" i="4"/>
  <c r="F4" i="4"/>
  <c r="F5" i="4"/>
  <c r="F6" i="4"/>
  <c r="F2" i="4"/>
  <c r="E3" i="4"/>
  <c r="E4" i="4"/>
  <c r="E5" i="4"/>
  <c r="E6" i="4"/>
  <c r="E2" i="4"/>
  <c r="D6" i="3"/>
  <c r="D7" i="3"/>
  <c r="D8" i="3"/>
  <c r="D9" i="3"/>
  <c r="D5" i="3"/>
  <c r="C6" i="3"/>
  <c r="C7" i="3"/>
  <c r="C8" i="3"/>
  <c r="C9" i="3"/>
  <c r="C5" i="3"/>
  <c r="C6" i="2"/>
  <c r="C7" i="2"/>
  <c r="C8" i="2"/>
  <c r="C9" i="2"/>
  <c r="C5" i="2"/>
  <c r="D9" i="1"/>
  <c r="D10" i="1"/>
  <c r="D11" i="1"/>
  <c r="D12" i="1"/>
  <c r="D13" i="1"/>
  <c r="D14" i="1"/>
  <c r="D15" i="1"/>
  <c r="D16" i="1"/>
  <c r="D17" i="1"/>
  <c r="D18" i="1"/>
  <c r="D19" i="1"/>
  <c r="D8" i="1"/>
  <c r="H4" i="5" l="1"/>
  <c r="I4" i="5" s="1"/>
  <c r="H3" i="5"/>
  <c r="I3" i="5" s="1"/>
  <c r="J2" i="5"/>
</calcChain>
</file>

<file path=xl/sharedStrings.xml><?xml version="1.0" encoding="utf-8"?>
<sst xmlns="http://schemas.openxmlformats.org/spreadsheetml/2006/main" count="470" uniqueCount="235">
  <si>
    <t>Owoc</t>
  </si>
  <si>
    <t>Ilość</t>
  </si>
  <si>
    <t>Data</t>
  </si>
  <si>
    <t>Dostawca</t>
  </si>
  <si>
    <t>ananasy</t>
  </si>
  <si>
    <t>Wawrzyniak</t>
  </si>
  <si>
    <t>cytryny</t>
  </si>
  <si>
    <t>jabłka</t>
  </si>
  <si>
    <t>kiwi</t>
  </si>
  <si>
    <t>Apple</t>
  </si>
  <si>
    <t>Sady</t>
  </si>
  <si>
    <t>Klient</t>
  </si>
  <si>
    <t>Wartość zamówienia</t>
  </si>
  <si>
    <t>Rabat</t>
  </si>
  <si>
    <t>Do wartości</t>
  </si>
  <si>
    <t>WaKos</t>
  </si>
  <si>
    <t>ComLand</t>
  </si>
  <si>
    <t>Firmus</t>
  </si>
  <si>
    <t>MatiMex</t>
  </si>
  <si>
    <t>Wenda</t>
  </si>
  <si>
    <t>Produkt</t>
  </si>
  <si>
    <t>Cena</t>
  </si>
  <si>
    <t>Do zapłaty</t>
  </si>
  <si>
    <t>A</t>
  </si>
  <si>
    <t>B</t>
  </si>
  <si>
    <t>C</t>
  </si>
  <si>
    <t>D</t>
  </si>
  <si>
    <t>E</t>
  </si>
  <si>
    <t>Lp.</t>
  </si>
  <si>
    <t>Dane osobowe</t>
  </si>
  <si>
    <t>Data ur.</t>
  </si>
  <si>
    <t>Wiek w latach</t>
  </si>
  <si>
    <t>Abacki Andrzej, ul. Abakusowa 11a/5, Kraków</t>
  </si>
  <si>
    <t>Babacki Bartosz, ul. Babacka 17, Kraków</t>
  </si>
  <si>
    <t>Cecyliańska Cecylia, ul. Cecyliańska 3/6, Wieliczka</t>
  </si>
  <si>
    <t>Dadacki Damian, ul. Dmowskiego 2, Kraków</t>
  </si>
  <si>
    <t>Ebecki Edward, ul. Edwardiańska 104b, Wieliczka</t>
  </si>
  <si>
    <t>Pensja w zł</t>
  </si>
  <si>
    <t>Dzień narodzin</t>
  </si>
  <si>
    <t>Miesiąc narodzin</t>
  </si>
  <si>
    <t xml:space="preserve">Rok narodzin </t>
  </si>
  <si>
    <t>Dzień tygodnia</t>
  </si>
  <si>
    <t>Funkcje tekstowe</t>
  </si>
  <si>
    <t>Funkcje daty i czasu</t>
  </si>
  <si>
    <t>Nazwisko</t>
  </si>
  <si>
    <t>Imie</t>
  </si>
  <si>
    <t>Inicjały</t>
  </si>
  <si>
    <t>Godzina wypożyczenia</t>
  </si>
  <si>
    <t>Godzina zwrotu</t>
  </si>
  <si>
    <t>Ilość godzin</t>
  </si>
  <si>
    <t>Cennik</t>
  </si>
  <si>
    <t>Płeć</t>
  </si>
  <si>
    <t>Tabela 1</t>
  </si>
  <si>
    <t>1) Zaznacz zakres komórek G7:H10.</t>
  </si>
  <si>
    <t>Zdefiniuj nazwę dla Tabeli 1:</t>
  </si>
  <si>
    <t>2) Wybierz zakładkę Formuły/Nazwy zdefiniowane/Definiuj nazwę/Definiuj nazwę</t>
  </si>
  <si>
    <t>Utwórz nazwę Rabat dla tabeli 2.</t>
  </si>
  <si>
    <t>Tabela 2</t>
  </si>
  <si>
    <t>Tabela 3</t>
  </si>
  <si>
    <t>Utwórz nazę Cena dla Tabeli 3.</t>
  </si>
  <si>
    <t>Ogrodnik</t>
  </si>
  <si>
    <t xml:space="preserve">1 spacja </t>
  </si>
  <si>
    <t>2 spacja</t>
  </si>
  <si>
    <t>Nazwisko i imie</t>
  </si>
  <si>
    <t>Długość nazwiska i imienia</t>
  </si>
  <si>
    <t>3) Wpisz nazwę:  Owoce.</t>
  </si>
  <si>
    <t>UWAGA!</t>
  </si>
  <si>
    <t>Tabela 1  musi być posortowana według kolumny 1.</t>
  </si>
  <si>
    <t xml:space="preserve"> za każdą rozpoczętą godzinę</t>
  </si>
  <si>
    <t>Lp</t>
  </si>
  <si>
    <t>Miasto</t>
  </si>
  <si>
    <t>Ilość wpłat</t>
  </si>
  <si>
    <t>Suma wpłat</t>
  </si>
  <si>
    <t xml:space="preserve">Imię </t>
  </si>
  <si>
    <t>Wpłata</t>
  </si>
  <si>
    <t>Adamiec</t>
  </si>
  <si>
    <t>Cieślak</t>
  </si>
  <si>
    <t>Roman</t>
  </si>
  <si>
    <t>Bytom</t>
  </si>
  <si>
    <t>Konopka</t>
  </si>
  <si>
    <t>Feliks</t>
  </si>
  <si>
    <t>Gliwice</t>
  </si>
  <si>
    <t>Mendrzak</t>
  </si>
  <si>
    <t>Rogowski</t>
  </si>
  <si>
    <t>Zwierzak</t>
  </si>
  <si>
    <t>Aleksandra</t>
  </si>
  <si>
    <t>Katowice</t>
  </si>
  <si>
    <t>Wiktor</t>
  </si>
  <si>
    <t>Uwaga!</t>
  </si>
  <si>
    <t>Skorzystaj z funkcji Wyszukiwania i odwołania!</t>
  </si>
  <si>
    <t>Adam</t>
  </si>
  <si>
    <t>Maria</t>
  </si>
  <si>
    <t>Zabrze</t>
  </si>
  <si>
    <t>S.J.</t>
  </si>
  <si>
    <t>Policz ile osób urodziło się w poszczególnych miesiącach</t>
  </si>
  <si>
    <t>Uwaga:      Skorzystaj  z  funkcji  Daty  i  czasu</t>
  </si>
  <si>
    <t xml:space="preserve">styczeń </t>
  </si>
  <si>
    <t>Imię</t>
  </si>
  <si>
    <t>Rok urodzenia</t>
  </si>
  <si>
    <t>Miesiąc</t>
  </si>
  <si>
    <t>Dzień</t>
  </si>
  <si>
    <t>Dzień tygodnia (słownie)</t>
  </si>
  <si>
    <t>Wiek</t>
  </si>
  <si>
    <t>luty</t>
  </si>
  <si>
    <t>Smith</t>
  </si>
  <si>
    <t>Jan</t>
  </si>
  <si>
    <t>marzec</t>
  </si>
  <si>
    <t>Kowal</t>
  </si>
  <si>
    <t>Michal</t>
  </si>
  <si>
    <t>kwiecień</t>
  </si>
  <si>
    <t>Anusz</t>
  </si>
  <si>
    <t>Anna</t>
  </si>
  <si>
    <t>maj</t>
  </si>
  <si>
    <t>Chinski</t>
  </si>
  <si>
    <t>Marek</t>
  </si>
  <si>
    <t>czerwiec</t>
  </si>
  <si>
    <t>Mieta</t>
  </si>
  <si>
    <t>lipiec</t>
  </si>
  <si>
    <t>Gates</t>
  </si>
  <si>
    <t>Karol</t>
  </si>
  <si>
    <t>sierpień</t>
  </si>
  <si>
    <t>Janasik</t>
  </si>
  <si>
    <t>Anatol</t>
  </si>
  <si>
    <t>wrzesień</t>
  </si>
  <si>
    <t>Milion</t>
  </si>
  <si>
    <t>Ewa</t>
  </si>
  <si>
    <t>październik</t>
  </si>
  <si>
    <t>Bosman</t>
  </si>
  <si>
    <t>Bogdan</t>
  </si>
  <si>
    <t>listopad</t>
  </si>
  <si>
    <t>Kildare</t>
  </si>
  <si>
    <t>Dariusz</t>
  </si>
  <si>
    <t>grudzień</t>
  </si>
  <si>
    <t>Holmes</t>
  </si>
  <si>
    <t>Jakub</t>
  </si>
  <si>
    <t>Kmicic</t>
  </si>
  <si>
    <t>Potocki</t>
  </si>
  <si>
    <t>Grzegorz</t>
  </si>
  <si>
    <t>Gigant</t>
  </si>
  <si>
    <t>Inny</t>
  </si>
  <si>
    <t>Stefan</t>
  </si>
  <si>
    <t>Rozny</t>
  </si>
  <si>
    <t>Stanislaw</t>
  </si>
  <si>
    <t>Boss</t>
  </si>
  <si>
    <t>Bohdan</t>
  </si>
  <si>
    <t>Kopec</t>
  </si>
  <si>
    <t>Iza</t>
  </si>
  <si>
    <t>Aanusz</t>
  </si>
  <si>
    <t>Kiel</t>
  </si>
  <si>
    <t>Barbara</t>
  </si>
  <si>
    <t>Gagatek</t>
  </si>
  <si>
    <t>Zenon</t>
  </si>
  <si>
    <t>Borowik</t>
  </si>
  <si>
    <t>Soski</t>
  </si>
  <si>
    <t>Robert</t>
  </si>
  <si>
    <t>Musial</t>
  </si>
  <si>
    <t>Jacek</t>
  </si>
  <si>
    <t>Zysk</t>
  </si>
  <si>
    <t>Maryla</t>
  </si>
  <si>
    <t>Robak</t>
  </si>
  <si>
    <t>Soplica</t>
  </si>
  <si>
    <t>Sawyer</t>
  </si>
  <si>
    <t>Tomek</t>
  </si>
  <si>
    <t>Kowalski</t>
  </si>
  <si>
    <t>Grzeskowia</t>
  </si>
  <si>
    <t>Szymon</t>
  </si>
  <si>
    <t>Boruta</t>
  </si>
  <si>
    <t>Jasiak</t>
  </si>
  <si>
    <t>Monika</t>
  </si>
  <si>
    <t>Marta</t>
  </si>
  <si>
    <t>Morus</t>
  </si>
  <si>
    <t>Grzeskowiak</t>
  </si>
  <si>
    <t>Szumowski</t>
  </si>
  <si>
    <t>Andrzej</t>
  </si>
  <si>
    <t>Karpowicz</t>
  </si>
  <si>
    <t>Dorota</t>
  </si>
  <si>
    <t>Kilarski</t>
  </si>
  <si>
    <t>Waz</t>
  </si>
  <si>
    <t>Fryderyk</t>
  </si>
  <si>
    <t>Kaminski</t>
  </si>
  <si>
    <t>Gatek</t>
  </si>
  <si>
    <t>Chrust</t>
  </si>
  <si>
    <t>Bastek</t>
  </si>
  <si>
    <t>Janusz</t>
  </si>
  <si>
    <t>Boran</t>
  </si>
  <si>
    <t>Baran</t>
  </si>
  <si>
    <t>Marzena</t>
  </si>
  <si>
    <t>Kaczan</t>
  </si>
  <si>
    <t>Wiss</t>
  </si>
  <si>
    <t>Wilk</t>
  </si>
  <si>
    <t>Sabrina</t>
  </si>
  <si>
    <t>Paczka</t>
  </si>
  <si>
    <t>Magdalena</t>
  </si>
  <si>
    <t>Galazka</t>
  </si>
  <si>
    <t>Katarzyna</t>
  </si>
  <si>
    <t>Mateusz</t>
  </si>
  <si>
    <t>Mater</t>
  </si>
  <si>
    <t>Krzysztof</t>
  </si>
  <si>
    <t>Kulak</t>
  </si>
  <si>
    <t>Jozef</t>
  </si>
  <si>
    <t>Babiarz</t>
  </si>
  <si>
    <t>Busz</t>
  </si>
  <si>
    <t>Hubicki</t>
  </si>
  <si>
    <t>Jarek</t>
  </si>
  <si>
    <t>Wanik</t>
  </si>
  <si>
    <t>Kamil</t>
  </si>
  <si>
    <t>Lisowski</t>
  </si>
  <si>
    <t>Julian</t>
  </si>
  <si>
    <t>Lapa</t>
  </si>
  <si>
    <t>Henryk</t>
  </si>
  <si>
    <t>Miturski</t>
  </si>
  <si>
    <t>Lysiak</t>
  </si>
  <si>
    <t>Helena</t>
  </si>
  <si>
    <t>Wnuk</t>
  </si>
  <si>
    <t>Mazurowski</t>
  </si>
  <si>
    <t>Bodek</t>
  </si>
  <si>
    <t>Inglot</t>
  </si>
  <si>
    <t>Magierowicz</t>
  </si>
  <si>
    <t>Myslicki</t>
  </si>
  <si>
    <t>Rengifo</t>
  </si>
  <si>
    <t>Sasim</t>
  </si>
  <si>
    <t>Stopyra</t>
  </si>
  <si>
    <t>Golanczyk</t>
  </si>
  <si>
    <t>Ludziejewsk</t>
  </si>
  <si>
    <t>Iwaszko</t>
  </si>
  <si>
    <t>Muraszkowsk</t>
  </si>
  <si>
    <t>Grzegorczyk</t>
  </si>
  <si>
    <t>Kazimierz</t>
  </si>
  <si>
    <t>Kurylek</t>
  </si>
  <si>
    <t>Abak</t>
  </si>
  <si>
    <t>Karolina</t>
  </si>
  <si>
    <t>Susel</t>
  </si>
  <si>
    <t>Adaszynska</t>
  </si>
  <si>
    <t>Cebula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</si>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</sst>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1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name val="Arial CE"/>
      <family val="2"/>
      <charset val="238"/>
    </font>
    <font>
      <i/>
      <sz val="11"/>
      <color theme="1"/>
      <name val="Czcionka tekstu podstawowego"/>
      <charset val="238"/>
    </font>
    <font>
      <b/>
      <i/>
      <u/>
      <sz val="11"/>
      <color theme="1"/>
      <name val="Czcionka tekstu podstawowego"/>
      <charset val="238"/>
    </font>
    <font>
      <b/>
      <u/>
      <sz val="11"/>
      <color rgb="FFFF0000"/>
      <name val="Czcionka tekstu podstawowego"/>
      <charset val="238"/>
    </font>
    <font>
      <b/>
      <sz val="12"/>
      <name val="Arial CE"/>
      <charset val="238"/>
    </font>
    <font>
      <sz val="12"/>
      <name val="Arial CE"/>
      <charset val="238"/>
    </font>
    <font>
      <sz val="12"/>
      <color rgb="FFFF0000"/>
      <name val="Arial CE"/>
      <charset val="238"/>
    </font>
    <font>
      <sz val="10"/>
      <color rgb="FFFF0000"/>
      <name val="Arial CE"/>
      <charset val="238"/>
    </font>
    <font>
      <sz val="14"/>
      <color rgb="FFFF000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1" xfId="0" applyFont="1" applyFill="1" applyBorder="1"/>
    <xf numFmtId="0" fontId="0" fillId="0" borderId="1" xfId="0" applyFill="1" applyBorder="1"/>
    <xf numFmtId="44" fontId="0" fillId="0" borderId="1" xfId="1" applyFont="1" applyFill="1" applyBorder="1"/>
    <xf numFmtId="0" fontId="3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2" borderId="1" xfId="0" applyFont="1" applyFill="1" applyBorder="1"/>
    <xf numFmtId="20" fontId="0" fillId="0" borderId="1" xfId="0" applyNumberForma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1" applyNumberFormat="1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6" fontId="2" fillId="2" borderId="1" xfId="0" applyNumberFormat="1" applyFont="1" applyFill="1" applyBorder="1"/>
    <xf numFmtId="0" fontId="0" fillId="0" borderId="0" xfId="0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2" borderId="1" xfId="0" applyFont="1" applyFill="1" applyBorder="1"/>
    <xf numFmtId="8" fontId="8" fillId="2" borderId="1" xfId="0" applyNumberFormat="1" applyFont="1" applyFill="1" applyBorder="1"/>
    <xf numFmtId="0" fontId="9" fillId="0" borderId="0" xfId="0" applyFont="1" applyFill="1" applyBorder="1"/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left"/>
    </xf>
    <xf numFmtId="14" fontId="8" fillId="0" borderId="1" xfId="0" applyNumberFormat="1" applyFont="1" applyBorder="1"/>
    <xf numFmtId="20" fontId="8" fillId="0" borderId="1" xfId="0" applyNumberFormat="1" applyFont="1" applyBorder="1"/>
    <xf numFmtId="20" fontId="8" fillId="0" borderId="0" xfId="0" applyNumberFormat="1" applyFont="1"/>
    <xf numFmtId="0" fontId="11" fillId="0" borderId="0" xfId="0" applyFont="1" applyAlignment="1">
      <alignment horizontal="center"/>
    </xf>
    <xf numFmtId="10" fontId="0" fillId="2" borderId="1" xfId="0" applyNumberFormat="1" applyFill="1" applyBorder="1"/>
    <xf numFmtId="0" fontId="0" fillId="2" borderId="1" xfId="0" applyNumberFormat="1" applyFont="1" applyFill="1" applyBorder="1"/>
    <xf numFmtId="0" fontId="0" fillId="2" borderId="1" xfId="0" applyNumberFormat="1" applyFill="1" applyBorder="1"/>
    <xf numFmtId="0" fontId="0" fillId="0" borderId="0" xfId="0" applyNumberFormat="1"/>
    <xf numFmtId="6" fontId="0" fillId="2" borderId="1" xfId="0" applyNumberFormat="1" applyFill="1" applyBorder="1"/>
    <xf numFmtId="0" fontId="8" fillId="0" borderId="1" xfId="0" applyNumberFormat="1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7" sqref="E17"/>
    </sheetView>
  </sheetViews>
  <sheetFormatPr defaultRowHeight="14"/>
  <cols>
    <col min="4" max="4" width="12.9140625" customWidth="1"/>
    <col min="7" max="7" width="8" bestFit="1" customWidth="1"/>
    <col min="8" max="8" width="11.08203125" bestFit="1" customWidth="1"/>
  </cols>
  <sheetData>
    <row r="1" spans="1:8">
      <c r="A1" s="21" t="s">
        <v>54</v>
      </c>
    </row>
    <row r="2" spans="1:8">
      <c r="A2" s="21" t="s">
        <v>53</v>
      </c>
    </row>
    <row r="3" spans="1:8">
      <c r="A3" s="21" t="s">
        <v>55</v>
      </c>
    </row>
    <row r="4" spans="1:8">
      <c r="A4" s="21" t="s">
        <v>65</v>
      </c>
    </row>
    <row r="5" spans="1:8">
      <c r="A5" s="21"/>
    </row>
    <row r="6" spans="1:8">
      <c r="G6" s="20" t="s">
        <v>52</v>
      </c>
    </row>
    <row r="7" spans="1:8">
      <c r="A7" s="1" t="s">
        <v>0</v>
      </c>
      <c r="B7" s="1" t="s">
        <v>1</v>
      </c>
      <c r="C7" s="1" t="s">
        <v>2</v>
      </c>
      <c r="D7" s="1" t="s">
        <v>3</v>
      </c>
      <c r="G7" s="1" t="s">
        <v>0</v>
      </c>
      <c r="H7" s="1" t="s">
        <v>3</v>
      </c>
    </row>
    <row r="8" spans="1:8">
      <c r="A8" s="2" t="s">
        <v>4</v>
      </c>
      <c r="B8" s="2">
        <v>120</v>
      </c>
      <c r="C8" s="3">
        <v>43144</v>
      </c>
      <c r="D8" s="4" t="str">
        <f>VLOOKUP(A8,$G$8:$H$11,2,0)</f>
        <v>Wawrzyniak</v>
      </c>
      <c r="G8" s="1" t="s">
        <v>4</v>
      </c>
      <c r="H8" s="1" t="s">
        <v>5</v>
      </c>
    </row>
    <row r="9" spans="1:8">
      <c r="A9" s="2" t="s">
        <v>4</v>
      </c>
      <c r="B9" s="2">
        <v>145</v>
      </c>
      <c r="C9" s="3">
        <v>43145</v>
      </c>
      <c r="D9" s="4" t="str">
        <f t="shared" ref="D9:D19" si="0">VLOOKUP(A9,$G$8:$H$11,2,0)</f>
        <v>Wawrzyniak</v>
      </c>
      <c r="G9" s="1" t="s">
        <v>6</v>
      </c>
      <c r="H9" s="1" t="s">
        <v>9</v>
      </c>
    </row>
    <row r="10" spans="1:8">
      <c r="A10" s="2" t="s">
        <v>4</v>
      </c>
      <c r="B10" s="2">
        <v>200</v>
      </c>
      <c r="C10" s="3">
        <v>43146</v>
      </c>
      <c r="D10" s="4" t="str">
        <f t="shared" si="0"/>
        <v>Wawrzyniak</v>
      </c>
      <c r="G10" s="1" t="s">
        <v>7</v>
      </c>
      <c r="H10" s="1" t="s">
        <v>60</v>
      </c>
    </row>
    <row r="11" spans="1:8">
      <c r="A11" s="2" t="s">
        <v>6</v>
      </c>
      <c r="B11" s="2">
        <v>100</v>
      </c>
      <c r="C11" s="3">
        <v>43172</v>
      </c>
      <c r="D11" s="4" t="str">
        <f t="shared" si="0"/>
        <v>Apple</v>
      </c>
      <c r="G11" s="1" t="s">
        <v>8</v>
      </c>
      <c r="H11" s="1" t="s">
        <v>10</v>
      </c>
    </row>
    <row r="12" spans="1:8">
      <c r="A12" s="2" t="s">
        <v>6</v>
      </c>
      <c r="B12" s="2">
        <v>150</v>
      </c>
      <c r="C12" s="3">
        <v>43173</v>
      </c>
      <c r="D12" s="4" t="str">
        <f t="shared" si="0"/>
        <v>Apple</v>
      </c>
    </row>
    <row r="13" spans="1:8">
      <c r="A13" s="2" t="s">
        <v>6</v>
      </c>
      <c r="B13" s="2">
        <v>175</v>
      </c>
      <c r="C13" s="3">
        <v>43174</v>
      </c>
      <c r="D13" s="4" t="str">
        <f t="shared" si="0"/>
        <v>Apple</v>
      </c>
      <c r="G13" s="26" t="s">
        <v>66</v>
      </c>
    </row>
    <row r="14" spans="1:8">
      <c r="A14" s="2" t="s">
        <v>7</v>
      </c>
      <c r="B14" s="2">
        <v>200</v>
      </c>
      <c r="C14" s="3">
        <v>43203</v>
      </c>
      <c r="D14" s="4" t="str">
        <f t="shared" si="0"/>
        <v>Ogrodnik</v>
      </c>
      <c r="G14" s="25" t="s">
        <v>67</v>
      </c>
    </row>
    <row r="15" spans="1:8">
      <c r="A15" s="2" t="s">
        <v>7</v>
      </c>
      <c r="B15" s="2">
        <v>250</v>
      </c>
      <c r="C15" s="3">
        <v>43204</v>
      </c>
      <c r="D15" s="4" t="str">
        <f t="shared" si="0"/>
        <v>Ogrodnik</v>
      </c>
    </row>
    <row r="16" spans="1:8">
      <c r="A16" s="2" t="s">
        <v>7</v>
      </c>
      <c r="B16" s="2">
        <v>300</v>
      </c>
      <c r="C16" s="3">
        <v>43205</v>
      </c>
      <c r="D16" s="4" t="str">
        <f t="shared" si="0"/>
        <v>Ogrodnik</v>
      </c>
    </row>
    <row r="17" spans="1:4">
      <c r="A17" s="2" t="s">
        <v>8</v>
      </c>
      <c r="B17" s="2">
        <v>100</v>
      </c>
      <c r="C17" s="3">
        <v>43206</v>
      </c>
      <c r="D17" s="4" t="str">
        <f t="shared" si="0"/>
        <v>Sady</v>
      </c>
    </row>
    <row r="18" spans="1:4">
      <c r="A18" s="2" t="s">
        <v>8</v>
      </c>
      <c r="B18" s="2">
        <v>150</v>
      </c>
      <c r="C18" s="3">
        <v>43207</v>
      </c>
      <c r="D18" s="4" t="str">
        <f t="shared" si="0"/>
        <v>Sady</v>
      </c>
    </row>
    <row r="19" spans="1:4">
      <c r="A19" s="2" t="s">
        <v>8</v>
      </c>
      <c r="B19" s="2">
        <v>200</v>
      </c>
      <c r="C19" s="3">
        <v>43208</v>
      </c>
      <c r="D19" s="4" t="str">
        <f t="shared" si="0"/>
        <v>Sady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7" sqref="C17"/>
    </sheetView>
  </sheetViews>
  <sheetFormatPr defaultRowHeight="14"/>
  <cols>
    <col min="2" max="2" width="18.33203125" bestFit="1" customWidth="1"/>
    <col min="5" max="5" width="11.25" bestFit="1" customWidth="1"/>
  </cols>
  <sheetData>
    <row r="1" spans="1:6">
      <c r="A1" s="21" t="s">
        <v>56</v>
      </c>
    </row>
    <row r="2" spans="1:6">
      <c r="E2" s="20" t="s">
        <v>57</v>
      </c>
    </row>
    <row r="4" spans="1:6">
      <c r="A4" s="18" t="s">
        <v>11</v>
      </c>
      <c r="B4" s="7" t="s">
        <v>12</v>
      </c>
      <c r="C4" s="7" t="s">
        <v>13</v>
      </c>
      <c r="E4" s="7" t="s">
        <v>14</v>
      </c>
      <c r="F4" s="7" t="s">
        <v>13</v>
      </c>
    </row>
    <row r="5" spans="1:6">
      <c r="A5" s="2" t="s">
        <v>15</v>
      </c>
      <c r="B5" s="2">
        <v>5000</v>
      </c>
      <c r="C5" s="44">
        <f>VLOOKUP(B5,$E$5:$F$9,2,1)</f>
        <v>0.03</v>
      </c>
      <c r="E5" s="1">
        <v>0</v>
      </c>
      <c r="F5" s="5">
        <v>0</v>
      </c>
    </row>
    <row r="6" spans="1:6">
      <c r="A6" s="2" t="s">
        <v>16</v>
      </c>
      <c r="B6" s="2">
        <v>554544</v>
      </c>
      <c r="C6" s="44">
        <f t="shared" ref="C6:C9" si="0">VLOOKUP(B6,$E$5:$F$9,2,1)</f>
        <v>7.4999999999999997E-2</v>
      </c>
      <c r="E6" s="1">
        <v>1000</v>
      </c>
      <c r="F6" s="5">
        <v>0.01</v>
      </c>
    </row>
    <row r="7" spans="1:6">
      <c r="A7" s="2" t="s">
        <v>17</v>
      </c>
      <c r="B7" s="2">
        <v>7999.99</v>
      </c>
      <c r="C7" s="44">
        <f t="shared" si="0"/>
        <v>0.05</v>
      </c>
      <c r="E7" s="1">
        <v>2500</v>
      </c>
      <c r="F7" s="5">
        <v>0.03</v>
      </c>
    </row>
    <row r="8" spans="1:6">
      <c r="A8" s="2" t="s">
        <v>18</v>
      </c>
      <c r="B8" s="2">
        <v>11300</v>
      </c>
      <c r="C8" s="44">
        <f t="shared" si="0"/>
        <v>0.05</v>
      </c>
      <c r="E8" s="1">
        <v>7500</v>
      </c>
      <c r="F8" s="5">
        <v>0.05</v>
      </c>
    </row>
    <row r="9" spans="1:6">
      <c r="A9" s="2" t="s">
        <v>19</v>
      </c>
      <c r="B9" s="2">
        <v>79.989999999999995</v>
      </c>
      <c r="C9" s="44">
        <f t="shared" si="0"/>
        <v>0</v>
      </c>
      <c r="E9" s="1">
        <v>15000</v>
      </c>
      <c r="F9" s="6">
        <v>7.4999999999999997E-2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11" sqref="F11"/>
    </sheetView>
  </sheetViews>
  <sheetFormatPr defaultRowHeight="14"/>
  <cols>
    <col min="4" max="4" width="11.25" customWidth="1"/>
  </cols>
  <sheetData>
    <row r="1" spans="1:11">
      <c r="A1" s="21" t="s">
        <v>59</v>
      </c>
    </row>
    <row r="2" spans="1:11">
      <c r="F2" s="20" t="s">
        <v>58</v>
      </c>
    </row>
    <row r="4" spans="1:11">
      <c r="A4" s="7" t="s">
        <v>20</v>
      </c>
      <c r="B4" s="7" t="s">
        <v>1</v>
      </c>
      <c r="C4" s="7" t="s">
        <v>21</v>
      </c>
      <c r="D4" s="7" t="s">
        <v>22</v>
      </c>
      <c r="F4" s="7" t="s">
        <v>20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</row>
    <row r="5" spans="1:11">
      <c r="A5" s="22" t="s">
        <v>23</v>
      </c>
      <c r="B5" s="22">
        <v>3</v>
      </c>
      <c r="C5" s="23">
        <f>HLOOKUP(A5,$G$4:$K$5,2,0)</f>
        <v>10</v>
      </c>
      <c r="D5" s="23">
        <f>C5*B5</f>
        <v>30</v>
      </c>
      <c r="F5" s="7" t="s">
        <v>21</v>
      </c>
      <c r="G5" s="7">
        <v>10</v>
      </c>
      <c r="H5" s="7">
        <v>20</v>
      </c>
      <c r="I5" s="7">
        <v>15</v>
      </c>
      <c r="J5" s="7">
        <v>7</v>
      </c>
      <c r="K5" s="7">
        <v>8</v>
      </c>
    </row>
    <row r="6" spans="1:11">
      <c r="A6" s="22" t="s">
        <v>24</v>
      </c>
      <c r="B6" s="22">
        <v>2</v>
      </c>
      <c r="C6" s="23">
        <f t="shared" ref="C6:C9" si="0">HLOOKUP(A6,$G$4:$K$5,2,0)</f>
        <v>20</v>
      </c>
      <c r="D6" s="23">
        <f t="shared" ref="D6:D9" si="1">C6*B6</f>
        <v>40</v>
      </c>
    </row>
    <row r="7" spans="1:11">
      <c r="A7" s="22" t="s">
        <v>25</v>
      </c>
      <c r="B7" s="22">
        <v>4</v>
      </c>
      <c r="C7" s="23">
        <f t="shared" si="0"/>
        <v>15</v>
      </c>
      <c r="D7" s="23">
        <f t="shared" si="1"/>
        <v>60</v>
      </c>
    </row>
    <row r="8" spans="1:11">
      <c r="A8" s="22" t="s">
        <v>26</v>
      </c>
      <c r="B8" s="22">
        <v>5</v>
      </c>
      <c r="C8" s="23">
        <f t="shared" si="0"/>
        <v>7</v>
      </c>
      <c r="D8" s="23">
        <f t="shared" si="1"/>
        <v>35</v>
      </c>
    </row>
    <row r="9" spans="1:11">
      <c r="A9" s="22" t="s">
        <v>27</v>
      </c>
      <c r="B9" s="22">
        <v>6</v>
      </c>
      <c r="C9" s="23">
        <f t="shared" si="0"/>
        <v>8</v>
      </c>
      <c r="D9" s="23">
        <f t="shared" si="1"/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workbookViewId="0">
      <selection activeCell="E16" sqref="E16"/>
    </sheetView>
  </sheetViews>
  <sheetFormatPr defaultColWidth="9" defaultRowHeight="14"/>
  <cols>
    <col min="1" max="1" width="3.58203125" style="8" bestFit="1" customWidth="1"/>
    <col min="2" max="2" width="43.33203125" style="8" bestFit="1" customWidth="1"/>
    <col min="3" max="3" width="10.08203125" style="8" bestFit="1" customWidth="1"/>
    <col min="4" max="4" width="16.5" style="8" customWidth="1"/>
    <col min="5" max="5" width="14.33203125" style="8" bestFit="1" customWidth="1"/>
    <col min="6" max="6" width="16" style="8" bestFit="1" customWidth="1"/>
    <col min="7" max="7" width="13.25" style="8" bestFit="1" customWidth="1"/>
    <col min="8" max="8" width="14.08203125" style="8" bestFit="1" customWidth="1"/>
    <col min="9" max="16384" width="9" style="8"/>
  </cols>
  <sheetData>
    <row r="1" spans="1:8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38</v>
      </c>
      <c r="F1" s="13" t="s">
        <v>39</v>
      </c>
      <c r="G1" s="13" t="s">
        <v>40</v>
      </c>
      <c r="H1" s="13" t="s">
        <v>41</v>
      </c>
    </row>
    <row r="2" spans="1:8">
      <c r="A2" s="14">
        <v>1</v>
      </c>
      <c r="B2" s="14" t="s">
        <v>32</v>
      </c>
      <c r="C2" s="15">
        <v>33583</v>
      </c>
      <c r="D2" s="45">
        <f ca="1">YEAR(TODAY())-YEAR(C2)</f>
        <v>34</v>
      </c>
      <c r="E2" s="16">
        <f>DAY(C2)</f>
        <v>11</v>
      </c>
      <c r="F2" s="16">
        <f>MONTH(C2)</f>
        <v>12</v>
      </c>
      <c r="G2" s="16">
        <f>YEAR(C2)</f>
        <v>1991</v>
      </c>
      <c r="H2" s="16">
        <f>WEEKDAY(C2)</f>
        <v>4</v>
      </c>
    </row>
    <row r="3" spans="1:8">
      <c r="A3" s="14">
        <v>2</v>
      </c>
      <c r="B3" s="14" t="s">
        <v>33</v>
      </c>
      <c r="C3" s="15">
        <v>36757</v>
      </c>
      <c r="D3" s="45">
        <f t="shared" ref="D3:D6" ca="1" si="0">YEAR(TODAY())-YEAR(C3)</f>
        <v>25</v>
      </c>
      <c r="E3" s="16">
        <f t="shared" ref="E3:E6" si="1">DAY(C3)</f>
        <v>19</v>
      </c>
      <c r="F3" s="16">
        <f t="shared" ref="F3:F6" si="2">MONTH(C3)</f>
        <v>8</v>
      </c>
      <c r="G3" s="16">
        <f t="shared" ref="G3:G6" si="3">YEAR(C3)</f>
        <v>2000</v>
      </c>
      <c r="H3" s="16">
        <f t="shared" ref="H3:H6" si="4">WEEKDAY(C3)</f>
        <v>7</v>
      </c>
    </row>
    <row r="4" spans="1:8">
      <c r="A4" s="14">
        <v>3</v>
      </c>
      <c r="B4" s="14" t="s">
        <v>34</v>
      </c>
      <c r="C4" s="15">
        <v>38750</v>
      </c>
      <c r="D4" s="45">
        <f t="shared" ca="1" si="0"/>
        <v>19</v>
      </c>
      <c r="E4" s="16">
        <f t="shared" si="1"/>
        <v>2</v>
      </c>
      <c r="F4" s="16">
        <f t="shared" si="2"/>
        <v>2</v>
      </c>
      <c r="G4" s="16">
        <f t="shared" si="3"/>
        <v>2006</v>
      </c>
      <c r="H4" s="16">
        <f t="shared" si="4"/>
        <v>5</v>
      </c>
    </row>
    <row r="5" spans="1:8">
      <c r="A5" s="14">
        <v>4</v>
      </c>
      <c r="B5" s="14" t="s">
        <v>35</v>
      </c>
      <c r="C5" s="15">
        <v>29272</v>
      </c>
      <c r="D5" s="45">
        <f t="shared" ca="1" si="0"/>
        <v>45</v>
      </c>
      <c r="E5" s="16">
        <f t="shared" si="1"/>
        <v>21</v>
      </c>
      <c r="F5" s="16">
        <f t="shared" si="2"/>
        <v>2</v>
      </c>
      <c r="G5" s="16">
        <f t="shared" si="3"/>
        <v>1980</v>
      </c>
      <c r="H5" s="16">
        <f t="shared" si="4"/>
        <v>5</v>
      </c>
    </row>
    <row r="6" spans="1:8">
      <c r="A6" s="14">
        <v>5</v>
      </c>
      <c r="B6" s="14" t="s">
        <v>36</v>
      </c>
      <c r="C6" s="15">
        <v>24408</v>
      </c>
      <c r="D6" s="45">
        <f t="shared" ca="1" si="0"/>
        <v>59</v>
      </c>
      <c r="E6" s="16">
        <f t="shared" si="1"/>
        <v>28</v>
      </c>
      <c r="F6" s="16">
        <f t="shared" si="2"/>
        <v>10</v>
      </c>
      <c r="G6" s="16">
        <f t="shared" si="3"/>
        <v>1966</v>
      </c>
      <c r="H6" s="16">
        <f t="shared" si="4"/>
        <v>6</v>
      </c>
    </row>
    <row r="8" spans="1:8" ht="14.5">
      <c r="B8" s="9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C1" workbookViewId="0">
      <selection activeCell="I12" sqref="I12"/>
    </sheetView>
  </sheetViews>
  <sheetFormatPr defaultRowHeight="14"/>
  <cols>
    <col min="1" max="1" width="3.33203125" bestFit="1" customWidth="1"/>
    <col min="2" max="2" width="18.83203125" customWidth="1"/>
    <col min="3" max="3" width="11" bestFit="1" customWidth="1"/>
    <col min="4" max="4" width="8.5" bestFit="1" customWidth="1"/>
    <col min="5" max="5" width="9.25" bestFit="1" customWidth="1"/>
    <col min="6" max="6" width="8" bestFit="1" customWidth="1"/>
    <col min="7" max="7" width="8.58203125" customWidth="1"/>
    <col min="8" max="8" width="16.5" customWidth="1"/>
    <col min="9" max="9" width="24.75" bestFit="1" customWidth="1"/>
    <col min="10" max="10" width="9.83203125" customWidth="1"/>
    <col min="11" max="11" width="10.25" customWidth="1"/>
  </cols>
  <sheetData>
    <row r="1" spans="1:11">
      <c r="A1" s="10" t="s">
        <v>28</v>
      </c>
      <c r="B1" s="10" t="s">
        <v>29</v>
      </c>
      <c r="C1" s="10" t="s">
        <v>37</v>
      </c>
      <c r="D1" s="10" t="s">
        <v>61</v>
      </c>
      <c r="E1" s="19" t="s">
        <v>44</v>
      </c>
      <c r="F1" s="19" t="s">
        <v>62</v>
      </c>
      <c r="G1" s="19" t="s">
        <v>45</v>
      </c>
      <c r="H1" s="19" t="s">
        <v>63</v>
      </c>
      <c r="I1" s="19" t="s">
        <v>64</v>
      </c>
      <c r="J1" s="19" t="s">
        <v>46</v>
      </c>
      <c r="K1" s="19" t="s">
        <v>51</v>
      </c>
    </row>
    <row r="2" spans="1:11">
      <c r="A2" s="11">
        <v>1</v>
      </c>
      <c r="B2" s="11" t="s">
        <v>32</v>
      </c>
      <c r="C2" s="12">
        <v>1200</v>
      </c>
      <c r="D2" s="23">
        <f>FIND(" ",B2,1)</f>
        <v>7</v>
      </c>
      <c r="E2" s="4" t="str">
        <f>LEFT(B2,D2-1)</f>
        <v>Abacki</v>
      </c>
      <c r="F2" s="4">
        <f>FIND(" ",B2,D2+1)</f>
        <v>16</v>
      </c>
      <c r="G2" s="4" t="str">
        <f>MID(B2,D2+1,F2-D2-2)</f>
        <v>Andrzej</v>
      </c>
      <c r="H2" s="4" t="str">
        <f>CONCATENATE(E2," ",G2)</f>
        <v>Abacki Andrzej</v>
      </c>
      <c r="I2" s="4">
        <f>LEN(H2)-1</f>
        <v>13</v>
      </c>
      <c r="J2" s="4" t="str">
        <f>CONCATENATE(LEFT(E2,1),".",LEFT(G2,1))</f>
        <v>A.A</v>
      </c>
      <c r="K2" s="4" t="str">
        <f>IF(RIGHT(E2,1) = "a","K","M")</f>
        <v>M</v>
      </c>
    </row>
    <row r="3" spans="1:11">
      <c r="A3" s="11">
        <v>2</v>
      </c>
      <c r="B3" s="11" t="s">
        <v>33</v>
      </c>
      <c r="C3" s="12">
        <v>800</v>
      </c>
      <c r="D3" s="23">
        <f>FIND(" ",B3,1)</f>
        <v>8</v>
      </c>
      <c r="E3" s="4" t="str">
        <f t="shared" ref="E3:E6" si="0">LEFT(B3,D3-1)</f>
        <v>Babacki</v>
      </c>
      <c r="F3" s="4">
        <f t="shared" ref="F3:F6" si="1">FIND(" ",B3,D3+1)</f>
        <v>17</v>
      </c>
      <c r="G3" s="4" t="str">
        <f t="shared" ref="G3:G6" si="2">MID(B3,D3+1,F3-D3-2)</f>
        <v>Bartosz</v>
      </c>
      <c r="H3" s="4" t="str">
        <f t="shared" ref="H3:H6" si="3">CONCATENATE(E3," ",G3)</f>
        <v>Babacki Bartosz</v>
      </c>
      <c r="I3" s="4">
        <f t="shared" ref="I3:I6" si="4">LEN(H3)-1</f>
        <v>14</v>
      </c>
      <c r="J3" s="4" t="str">
        <f t="shared" ref="J3:J6" si="5">CONCATENATE(LEFT(E3,1),".",LEFT(G3,1))</f>
        <v>B.B</v>
      </c>
      <c r="K3" s="4" t="str">
        <f t="shared" ref="K3:K6" si="6">IF(RIGHT(E3,1) = "a","K","M")</f>
        <v>M</v>
      </c>
    </row>
    <row r="4" spans="1:11">
      <c r="A4" s="11">
        <v>3</v>
      </c>
      <c r="B4" s="11" t="s">
        <v>34</v>
      </c>
      <c r="C4" s="12">
        <v>3000</v>
      </c>
      <c r="D4" s="23">
        <f t="shared" ref="D4:D6" si="7">FIND(" ",B4,1)</f>
        <v>12</v>
      </c>
      <c r="E4" s="4" t="str">
        <f t="shared" si="0"/>
        <v>Cecyliańska</v>
      </c>
      <c r="F4" s="4">
        <f t="shared" si="1"/>
        <v>21</v>
      </c>
      <c r="G4" s="4" t="str">
        <f t="shared" si="2"/>
        <v>Cecylia</v>
      </c>
      <c r="H4" s="4" t="str">
        <f t="shared" si="3"/>
        <v>Cecyliańska Cecylia</v>
      </c>
      <c r="I4" s="4">
        <f t="shared" si="4"/>
        <v>18</v>
      </c>
      <c r="J4" s="4" t="str">
        <f t="shared" si="5"/>
        <v>C.C</v>
      </c>
      <c r="K4" s="4" t="str">
        <f t="shared" si="6"/>
        <v>K</v>
      </c>
    </row>
    <row r="5" spans="1:11">
      <c r="A5" s="11">
        <v>4</v>
      </c>
      <c r="B5" s="11" t="s">
        <v>35</v>
      </c>
      <c r="C5" s="12">
        <v>450</v>
      </c>
      <c r="D5" s="23">
        <f t="shared" si="7"/>
        <v>8</v>
      </c>
      <c r="E5" s="4" t="str">
        <f t="shared" si="0"/>
        <v>Dadacki</v>
      </c>
      <c r="F5" s="4">
        <f t="shared" si="1"/>
        <v>16</v>
      </c>
      <c r="G5" s="4" t="str">
        <f t="shared" si="2"/>
        <v>Damian</v>
      </c>
      <c r="H5" s="4" t="str">
        <f t="shared" si="3"/>
        <v>Dadacki Damian</v>
      </c>
      <c r="I5" s="4">
        <f t="shared" si="4"/>
        <v>13</v>
      </c>
      <c r="J5" s="4" t="str">
        <f t="shared" si="5"/>
        <v>D.D</v>
      </c>
      <c r="K5" s="4" t="str">
        <f t="shared" si="6"/>
        <v>M</v>
      </c>
    </row>
    <row r="6" spans="1:11">
      <c r="A6" s="11">
        <v>5</v>
      </c>
      <c r="B6" s="11" t="s">
        <v>36</v>
      </c>
      <c r="C6" s="12">
        <v>-340</v>
      </c>
      <c r="D6" s="23">
        <f t="shared" si="7"/>
        <v>7</v>
      </c>
      <c r="E6" s="4" t="str">
        <f t="shared" si="0"/>
        <v>Ebecki</v>
      </c>
      <c r="F6" s="4">
        <f t="shared" si="1"/>
        <v>15</v>
      </c>
      <c r="G6" s="4" t="str">
        <f t="shared" si="2"/>
        <v>Edward</v>
      </c>
      <c r="H6" s="4" t="str">
        <f t="shared" si="3"/>
        <v>Ebecki Edward</v>
      </c>
      <c r="I6" s="4">
        <f t="shared" si="4"/>
        <v>12</v>
      </c>
      <c r="J6" s="4" t="str">
        <f t="shared" si="5"/>
        <v>E.E</v>
      </c>
      <c r="K6" s="4" t="str">
        <f t="shared" si="6"/>
        <v>M</v>
      </c>
    </row>
    <row r="7" spans="1:11">
      <c r="D7" s="24"/>
    </row>
    <row r="9" spans="1:11" ht="14.5">
      <c r="B9" s="9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9" sqref="F9"/>
    </sheetView>
  </sheetViews>
  <sheetFormatPr defaultRowHeight="14"/>
  <cols>
    <col min="1" max="1" width="21.25" bestFit="1" customWidth="1"/>
    <col min="2" max="2" width="14.83203125" bestFit="1" customWidth="1"/>
    <col min="3" max="3" width="11.5" bestFit="1" customWidth="1"/>
    <col min="4" max="4" width="10" bestFit="1" customWidth="1"/>
    <col min="9" max="9" width="17.08203125" customWidth="1"/>
  </cols>
  <sheetData>
    <row r="1" spans="1:9">
      <c r="A1" s="1" t="s">
        <v>47</v>
      </c>
      <c r="B1" s="1" t="s">
        <v>48</v>
      </c>
      <c r="C1" s="1" t="s">
        <v>49</v>
      </c>
      <c r="D1" s="1" t="s">
        <v>22</v>
      </c>
      <c r="F1" s="27" t="s">
        <v>50</v>
      </c>
      <c r="G1" s="28">
        <v>5</v>
      </c>
      <c r="H1" s="29" t="s">
        <v>68</v>
      </c>
      <c r="I1" s="29"/>
    </row>
    <row r="2" spans="1:9">
      <c r="A2" s="17">
        <v>0.60416666666666663</v>
      </c>
      <c r="B2" s="17">
        <v>0.68055555555555547</v>
      </c>
      <c r="C2" s="46">
        <f>HOUR(B2)-HOUR(A2)</f>
        <v>2</v>
      </c>
      <c r="D2" s="48">
        <f>C2*$G$1</f>
        <v>10</v>
      </c>
      <c r="E2" s="47"/>
    </row>
    <row r="3" spans="1:9">
      <c r="A3" s="17">
        <v>0.625</v>
      </c>
      <c r="B3" s="17">
        <v>0.69791666666666663</v>
      </c>
      <c r="C3" s="46">
        <f t="shared" ref="C3:C8" si="0">HOUR(B3)-HOUR(A3)</f>
        <v>1</v>
      </c>
      <c r="D3" s="48">
        <f t="shared" ref="D3:D8" si="1">C3*$G$1</f>
        <v>5</v>
      </c>
    </row>
    <row r="4" spans="1:9">
      <c r="A4" s="17">
        <v>0.63194444444444442</v>
      </c>
      <c r="B4" s="17">
        <v>0.76388888888888884</v>
      </c>
      <c r="C4" s="46">
        <f t="shared" si="0"/>
        <v>3</v>
      </c>
      <c r="D4" s="48">
        <f t="shared" si="1"/>
        <v>15</v>
      </c>
    </row>
    <row r="5" spans="1:9">
      <c r="A5" s="17">
        <v>0.67708333333333337</v>
      </c>
      <c r="B5" s="17">
        <v>0.79166666666666663</v>
      </c>
      <c r="C5" s="46">
        <f t="shared" si="0"/>
        <v>3</v>
      </c>
      <c r="D5" s="48">
        <f t="shared" si="1"/>
        <v>15</v>
      </c>
    </row>
    <row r="6" spans="1:9">
      <c r="A6" s="17">
        <v>0.71180555555555547</v>
      </c>
      <c r="B6" s="17">
        <v>0.79513888888888884</v>
      </c>
      <c r="C6" s="46">
        <f t="shared" si="0"/>
        <v>2</v>
      </c>
      <c r="D6" s="48">
        <f t="shared" si="1"/>
        <v>10</v>
      </c>
    </row>
    <row r="7" spans="1:9">
      <c r="A7" s="17">
        <v>0.72916666666666663</v>
      </c>
      <c r="B7" s="17">
        <v>0.85763888888888884</v>
      </c>
      <c r="C7" s="46">
        <f t="shared" si="0"/>
        <v>3</v>
      </c>
      <c r="D7" s="48">
        <f t="shared" si="1"/>
        <v>15</v>
      </c>
    </row>
    <row r="8" spans="1:9">
      <c r="A8" s="17">
        <v>0.7583333333333333</v>
      </c>
      <c r="B8" s="17">
        <v>0.92708333333333337</v>
      </c>
      <c r="C8" s="46">
        <f t="shared" si="0"/>
        <v>4</v>
      </c>
      <c r="D8" s="48">
        <f t="shared" si="1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E3" sqref="E3"/>
    </sheetView>
  </sheetViews>
  <sheetFormatPr defaultRowHeight="14"/>
  <cols>
    <col min="1" max="1" width="3.33203125" bestFit="1" customWidth="1"/>
    <col min="2" max="2" width="10.75" bestFit="1" customWidth="1"/>
    <col min="3" max="3" width="37.08203125" customWidth="1"/>
    <col min="4" max="4" width="11.25" bestFit="1" customWidth="1"/>
    <col min="5" max="5" width="12.33203125" bestFit="1" customWidth="1"/>
    <col min="7" max="7" width="3.83203125" customWidth="1"/>
    <col min="8" max="8" width="9.75" bestFit="1" customWidth="1"/>
    <col min="9" max="9" width="11" bestFit="1" customWidth="1"/>
    <col min="10" max="10" width="9.25" bestFit="1" customWidth="1"/>
    <col min="11" max="11" width="7.83203125" bestFit="1" customWidth="1"/>
  </cols>
  <sheetData>
    <row r="1" spans="1:11" ht="15.5">
      <c r="A1" s="30" t="s">
        <v>69</v>
      </c>
      <c r="B1" s="30" t="s">
        <v>44</v>
      </c>
      <c r="C1" s="31" t="s">
        <v>70</v>
      </c>
      <c r="D1" s="31" t="s">
        <v>71</v>
      </c>
      <c r="E1" s="31" t="s">
        <v>72</v>
      </c>
      <c r="G1" s="32" t="s">
        <v>69</v>
      </c>
      <c r="H1" s="32" t="s">
        <v>44</v>
      </c>
      <c r="I1" s="32" t="s">
        <v>73</v>
      </c>
      <c r="J1" s="32" t="s">
        <v>70</v>
      </c>
      <c r="K1" s="32" t="s">
        <v>74</v>
      </c>
    </row>
    <row r="2" spans="1:11" ht="15.5">
      <c r="A2" s="30">
        <v>1</v>
      </c>
      <c r="B2" s="30" t="s">
        <v>75</v>
      </c>
      <c r="C2" s="30" t="str">
        <f>VLOOKUP(B2,H2:K17,3,0)</f>
        <v>Zabrze</v>
      </c>
      <c r="D2" s="30">
        <f>COUNTIF(H2:H17,B2)</f>
        <v>3</v>
      </c>
      <c r="E2" s="30">
        <f>SUMIF(H2:H17,B2,K2:K17)</f>
        <v>60</v>
      </c>
      <c r="G2" s="32">
        <v>1</v>
      </c>
      <c r="H2" s="32" t="s">
        <v>76</v>
      </c>
      <c r="I2" s="32" t="s">
        <v>77</v>
      </c>
      <c r="J2" s="32" t="s">
        <v>78</v>
      </c>
      <c r="K2" s="33">
        <v>30</v>
      </c>
    </row>
    <row r="3" spans="1:11" ht="15.5">
      <c r="A3" s="30">
        <v>2</v>
      </c>
      <c r="B3" s="30" t="s">
        <v>76</v>
      </c>
      <c r="C3" s="30" t="str">
        <f t="shared" ref="C3:C7" si="0">VLOOKUP(B3,H3:K18,3,0)</f>
        <v>Bytom</v>
      </c>
      <c r="D3" s="30">
        <f t="shared" ref="D3:D7" si="1">COUNTIF(H3:H18,B3)</f>
        <v>1</v>
      </c>
      <c r="E3" s="30">
        <f t="shared" ref="E3:E7" si="2">SUMIF(H3:H18,B3,K3:K18)</f>
        <v>25</v>
      </c>
      <c r="G3" s="32">
        <v>2</v>
      </c>
      <c r="H3" s="32" t="s">
        <v>76</v>
      </c>
      <c r="I3" s="32" t="s">
        <v>77</v>
      </c>
      <c r="J3" s="32" t="s">
        <v>78</v>
      </c>
      <c r="K3" s="33">
        <v>25</v>
      </c>
    </row>
    <row r="4" spans="1:11" ht="15.5">
      <c r="A4" s="30">
        <v>3</v>
      </c>
      <c r="B4" s="30" t="s">
        <v>79</v>
      </c>
      <c r="C4" s="30" t="str">
        <f t="shared" si="0"/>
        <v>Gliwice</v>
      </c>
      <c r="D4" s="30">
        <f t="shared" si="1"/>
        <v>3</v>
      </c>
      <c r="E4" s="30">
        <f t="shared" si="2"/>
        <v>74</v>
      </c>
      <c r="G4" s="32">
        <v>3</v>
      </c>
      <c r="H4" s="32" t="s">
        <v>79</v>
      </c>
      <c r="I4" s="32" t="s">
        <v>80</v>
      </c>
      <c r="J4" s="32" t="s">
        <v>81</v>
      </c>
      <c r="K4" s="33">
        <v>23</v>
      </c>
    </row>
    <row r="5" spans="1:11" ht="15.5">
      <c r="A5" s="30">
        <v>4</v>
      </c>
      <c r="B5" s="30" t="s">
        <v>82</v>
      </c>
      <c r="C5" s="30" t="str">
        <f t="shared" si="0"/>
        <v>Katowice</v>
      </c>
      <c r="D5" s="30">
        <f t="shared" si="1"/>
        <v>2</v>
      </c>
      <c r="E5" s="30">
        <f t="shared" si="2"/>
        <v>65</v>
      </c>
      <c r="G5" s="32">
        <v>4</v>
      </c>
      <c r="H5" s="32" t="s">
        <v>79</v>
      </c>
      <c r="I5" s="32" t="s">
        <v>80</v>
      </c>
      <c r="J5" s="32" t="s">
        <v>81</v>
      </c>
      <c r="K5" s="33">
        <v>37</v>
      </c>
    </row>
    <row r="6" spans="1:11" ht="15.5">
      <c r="A6" s="30">
        <v>5</v>
      </c>
      <c r="B6" s="30" t="s">
        <v>83</v>
      </c>
      <c r="C6" s="30" t="str">
        <f t="shared" si="0"/>
        <v>Katowice</v>
      </c>
      <c r="D6" s="30">
        <f t="shared" si="1"/>
        <v>2</v>
      </c>
      <c r="E6" s="30">
        <f t="shared" si="2"/>
        <v>38</v>
      </c>
      <c r="G6" s="32">
        <v>5</v>
      </c>
      <c r="H6" s="32" t="s">
        <v>79</v>
      </c>
      <c r="I6" s="32" t="s">
        <v>80</v>
      </c>
      <c r="J6" s="32" t="s">
        <v>81</v>
      </c>
      <c r="K6" s="33">
        <v>14</v>
      </c>
    </row>
    <row r="7" spans="1:11" ht="15.5">
      <c r="A7" s="30">
        <v>6</v>
      </c>
      <c r="B7" s="30" t="s">
        <v>84</v>
      </c>
      <c r="C7" s="30" t="str">
        <f t="shared" si="0"/>
        <v>Katowice</v>
      </c>
      <c r="D7" s="30">
        <f t="shared" si="1"/>
        <v>4</v>
      </c>
      <c r="E7" s="30">
        <f t="shared" si="2"/>
        <v>93</v>
      </c>
      <c r="G7" s="32">
        <v>6</v>
      </c>
      <c r="H7" s="32" t="s">
        <v>82</v>
      </c>
      <c r="I7" s="32" t="s">
        <v>85</v>
      </c>
      <c r="J7" s="32" t="s">
        <v>86</v>
      </c>
      <c r="K7" s="33">
        <v>40</v>
      </c>
    </row>
    <row r="8" spans="1:11" ht="15.5">
      <c r="C8" s="30"/>
      <c r="G8" s="32">
        <v>7</v>
      </c>
      <c r="H8" s="32" t="s">
        <v>82</v>
      </c>
      <c r="I8" s="32" t="s">
        <v>85</v>
      </c>
      <c r="J8" s="32" t="s">
        <v>86</v>
      </c>
      <c r="K8" s="33">
        <v>25</v>
      </c>
    </row>
    <row r="9" spans="1:11" ht="15.5">
      <c r="G9" s="32">
        <v>8</v>
      </c>
      <c r="H9" s="32" t="s">
        <v>83</v>
      </c>
      <c r="I9" s="32" t="s">
        <v>87</v>
      </c>
      <c r="J9" s="32" t="s">
        <v>86</v>
      </c>
      <c r="K9" s="33">
        <v>18</v>
      </c>
    </row>
    <row r="10" spans="1:11" ht="15.5">
      <c r="B10" s="34" t="s">
        <v>88</v>
      </c>
      <c r="C10" s="35"/>
      <c r="D10" s="35"/>
      <c r="E10" s="35"/>
      <c r="G10" s="32">
        <v>9</v>
      </c>
      <c r="H10" s="32" t="s">
        <v>83</v>
      </c>
      <c r="I10" s="32" t="s">
        <v>87</v>
      </c>
      <c r="J10" s="32" t="s">
        <v>86</v>
      </c>
      <c r="K10" s="33">
        <v>20</v>
      </c>
    </row>
    <row r="11" spans="1:11" ht="15.5">
      <c r="B11" s="34" t="s">
        <v>89</v>
      </c>
      <c r="C11" s="35"/>
      <c r="D11" s="35"/>
      <c r="E11" s="35"/>
      <c r="G11" s="32">
        <v>10</v>
      </c>
      <c r="H11" s="32" t="s">
        <v>84</v>
      </c>
      <c r="I11" s="32" t="s">
        <v>90</v>
      </c>
      <c r="J11" s="32" t="s">
        <v>86</v>
      </c>
      <c r="K11" s="33">
        <v>24</v>
      </c>
    </row>
    <row r="12" spans="1:11" ht="15.5">
      <c r="G12" s="32">
        <v>11</v>
      </c>
      <c r="H12" s="32" t="s">
        <v>84</v>
      </c>
      <c r="I12" s="32" t="s">
        <v>90</v>
      </c>
      <c r="J12" s="32" t="s">
        <v>86</v>
      </c>
      <c r="K12" s="33">
        <v>23</v>
      </c>
    </row>
    <row r="13" spans="1:11" ht="15.5">
      <c r="G13" s="32">
        <v>12</v>
      </c>
      <c r="H13" s="32" t="s">
        <v>84</v>
      </c>
      <c r="I13" s="32" t="s">
        <v>90</v>
      </c>
      <c r="J13" s="32" t="s">
        <v>86</v>
      </c>
      <c r="K13" s="33">
        <v>14</v>
      </c>
    </row>
    <row r="14" spans="1:11" ht="15.5">
      <c r="G14" s="32">
        <v>13</v>
      </c>
      <c r="H14" s="32" t="s">
        <v>84</v>
      </c>
      <c r="I14" s="32" t="s">
        <v>90</v>
      </c>
      <c r="J14" s="32" t="s">
        <v>86</v>
      </c>
      <c r="K14" s="33">
        <v>32</v>
      </c>
    </row>
    <row r="15" spans="1:11" ht="15.5">
      <c r="G15" s="32">
        <v>14</v>
      </c>
      <c r="H15" s="32" t="s">
        <v>75</v>
      </c>
      <c r="I15" s="32" t="s">
        <v>91</v>
      </c>
      <c r="J15" s="32" t="s">
        <v>92</v>
      </c>
      <c r="K15" s="33">
        <v>21</v>
      </c>
    </row>
    <row r="16" spans="1:11" ht="15.5">
      <c r="G16" s="32">
        <v>15</v>
      </c>
      <c r="H16" s="32" t="s">
        <v>75</v>
      </c>
      <c r="I16" s="32" t="s">
        <v>91</v>
      </c>
      <c r="J16" s="32" t="s">
        <v>92</v>
      </c>
      <c r="K16" s="33">
        <v>19</v>
      </c>
    </row>
    <row r="17" spans="1:11" ht="15.5">
      <c r="G17" s="32">
        <v>16</v>
      </c>
      <c r="H17" s="32" t="s">
        <v>75</v>
      </c>
      <c r="I17" s="32" t="s">
        <v>91</v>
      </c>
      <c r="J17" s="32" t="s">
        <v>92</v>
      </c>
      <c r="K17" s="33">
        <v>20</v>
      </c>
    </row>
    <row r="18" spans="1:11" ht="15.5">
      <c r="A18" s="36"/>
      <c r="B18" s="36"/>
      <c r="C18" s="36"/>
      <c r="D18" s="36"/>
      <c r="E18" s="36"/>
    </row>
    <row r="19" spans="1:11" ht="15.5">
      <c r="A19" s="36"/>
      <c r="B19" s="36"/>
      <c r="C19" s="36"/>
      <c r="D19" s="36"/>
      <c r="E19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selection activeCell="D4" sqref="D4"/>
    </sheetView>
  </sheetViews>
  <sheetFormatPr defaultColWidth="9" defaultRowHeight="15.5"/>
  <cols>
    <col min="1" max="1" width="13" style="36" bestFit="1" customWidth="1"/>
    <col min="2" max="2" width="10.83203125" style="36" bestFit="1" customWidth="1"/>
    <col min="3" max="3" width="11.33203125" style="36" bestFit="1" customWidth="1"/>
    <col min="4" max="4" width="7.75" style="36" bestFit="1" customWidth="1"/>
    <col min="5" max="5" width="15.33203125" style="36" bestFit="1" customWidth="1"/>
    <col min="6" max="6" width="12.75" style="36" customWidth="1"/>
    <col min="7" max="7" width="6.58203125" style="36" bestFit="1" customWidth="1"/>
    <col min="8" max="8" width="25.08203125" style="36" bestFit="1" customWidth="1"/>
    <col min="9" max="9" width="9.08203125" style="36" bestFit="1" customWidth="1"/>
    <col min="10" max="10" width="6.08203125" style="36" customWidth="1"/>
    <col min="11" max="11" width="12.33203125" style="36" bestFit="1" customWidth="1"/>
    <col min="12" max="16384" width="9" style="36"/>
  </cols>
  <sheetData>
    <row r="1" spans="1:13">
      <c r="D1" s="37" t="s">
        <v>93</v>
      </c>
      <c r="J1" s="36" t="s">
        <v>94</v>
      </c>
    </row>
    <row r="2" spans="1:13" ht="17.5">
      <c r="E2" s="43" t="s">
        <v>95</v>
      </c>
      <c r="F2" s="43"/>
      <c r="G2" s="43"/>
      <c r="H2" s="43"/>
      <c r="K2" s="30" t="s">
        <v>96</v>
      </c>
      <c r="L2" s="38">
        <f>COUNTIF($F$4:$F$143,1)</f>
        <v>46</v>
      </c>
    </row>
    <row r="3" spans="1:13">
      <c r="A3" s="39" t="s">
        <v>44</v>
      </c>
      <c r="B3" s="39" t="s">
        <v>97</v>
      </c>
      <c r="C3" s="39" t="s">
        <v>30</v>
      </c>
      <c r="D3" s="39" t="s">
        <v>46</v>
      </c>
      <c r="E3" s="39" t="s">
        <v>98</v>
      </c>
      <c r="F3" s="39" t="s">
        <v>99</v>
      </c>
      <c r="G3" s="39" t="s">
        <v>100</v>
      </c>
      <c r="H3" s="39" t="s">
        <v>101</v>
      </c>
      <c r="I3" s="39" t="s">
        <v>102</v>
      </c>
      <c r="K3" s="30" t="s">
        <v>103</v>
      </c>
      <c r="L3" s="38">
        <f>COUNTIF($F$4:$F$143,2)</f>
        <v>10</v>
      </c>
    </row>
    <row r="4" spans="1:13">
      <c r="A4" s="38" t="s">
        <v>104</v>
      </c>
      <c r="B4" s="38" t="s">
        <v>105</v>
      </c>
      <c r="C4" s="40">
        <v>25955</v>
      </c>
      <c r="D4" s="41" t="str">
        <f>CONCATENATE(LEFT(A4,1),".",LEFT(B4,1))</f>
        <v>S.J</v>
      </c>
      <c r="E4" s="49">
        <f>YEAR(C4)</f>
        <v>1971</v>
      </c>
      <c r="F4" s="49">
        <f>MONTH(C40)</f>
        <v>1</v>
      </c>
      <c r="G4" s="49">
        <f>DAY(C4)</f>
        <v>22</v>
      </c>
      <c r="H4" s="49" t="str">
        <f>IF(WEEKDAY(C4,1)=1,"poniedziałek",IF(WEEKDAY(C4,1)=2,"wtorek",IF(WEEKDAY(C4,1)=3,"środa",IF(WEEKDAY(C4,1)=4,"czwartek",IF(WEEKDAY(C4,1)=5,"piątek",IF(WEEKDAY(C4,1)=6,"sobota","niedziela"))))))</f>
        <v>sobota</v>
      </c>
      <c r="I4" s="49">
        <f ca="1">YEAR(TODAY())-YEAR(C4)</f>
        <v>54</v>
      </c>
      <c r="J4" s="42"/>
      <c r="K4" s="30" t="s">
        <v>106</v>
      </c>
      <c r="L4" s="38">
        <f>COUNTIF($F$4:$F$143,3)</f>
        <v>11</v>
      </c>
      <c r="M4" s="42"/>
    </row>
    <row r="5" spans="1:13">
      <c r="A5" s="38" t="s">
        <v>107</v>
      </c>
      <c r="B5" s="38" t="s">
        <v>108</v>
      </c>
      <c r="C5" s="40">
        <v>25539</v>
      </c>
      <c r="D5" s="41" t="str">
        <f t="shared" ref="D5:D68" si="0">CONCATENATE(LEFT(A5,1),".",LEFT(B5,1))</f>
        <v>K.M</v>
      </c>
      <c r="E5" s="49">
        <f t="shared" ref="E5:E68" si="1">YEAR(C5)</f>
        <v>1969</v>
      </c>
      <c r="F5" s="49">
        <f t="shared" ref="F5:F68" si="2">MONTH(C41)</f>
        <v>5</v>
      </c>
      <c r="G5" s="49">
        <f t="shared" ref="G5:G68" si="3">DAY(C5)</f>
        <v>2</v>
      </c>
      <c r="H5" s="49" t="str">
        <f t="shared" ref="H5:H68" si="4">IF(WEEKDAY(C5,1)=1,"poniedziałek",IF(WEEKDAY(C5,1)=2,"wtorek",IF(WEEKDAY(C5,1)=3,"środa",IF(WEEKDAY(C5,1)=4,"czwartek",IF(WEEKDAY(C5,1)=5,"piątek",IF(WEEKDAY(C5,1)=6,"sobota","niedziela"))))))</f>
        <v>środa</v>
      </c>
      <c r="I5" s="49">
        <f t="shared" ref="I5:I68" ca="1" si="5">YEAR(TODAY())-YEAR(C5)</f>
        <v>56</v>
      </c>
      <c r="J5" s="42"/>
      <c r="K5" s="30" t="s">
        <v>109</v>
      </c>
      <c r="L5" s="38">
        <f>COUNTIF($F$4:$F$143,4)</f>
        <v>8</v>
      </c>
      <c r="M5" s="42"/>
    </row>
    <row r="6" spans="1:13">
      <c r="A6" s="38" t="s">
        <v>110</v>
      </c>
      <c r="B6" s="38" t="s">
        <v>111</v>
      </c>
      <c r="C6" s="40">
        <v>23611</v>
      </c>
      <c r="D6" s="41" t="str">
        <f t="shared" si="0"/>
        <v>A.A</v>
      </c>
      <c r="E6" s="49">
        <f t="shared" si="1"/>
        <v>1964</v>
      </c>
      <c r="F6" s="49">
        <f t="shared" si="2"/>
        <v>4</v>
      </c>
      <c r="G6" s="49">
        <f t="shared" si="3"/>
        <v>22</v>
      </c>
      <c r="H6" s="49" t="str">
        <f t="shared" si="4"/>
        <v>niedziela</v>
      </c>
      <c r="I6" s="49">
        <f t="shared" ca="1" si="5"/>
        <v>61</v>
      </c>
      <c r="J6" s="42"/>
      <c r="K6" s="30" t="s">
        <v>112</v>
      </c>
      <c r="L6" s="38">
        <f>COUNTIF($F$4:$F$143,5)</f>
        <v>12</v>
      </c>
      <c r="M6" s="42"/>
    </row>
    <row r="7" spans="1:13">
      <c r="A7" s="38" t="s">
        <v>113</v>
      </c>
      <c r="B7" s="38" t="s">
        <v>114</v>
      </c>
      <c r="C7" s="40">
        <v>25156</v>
      </c>
      <c r="D7" s="41" t="str">
        <f t="shared" si="0"/>
        <v>C.M</v>
      </c>
      <c r="E7" s="49">
        <f t="shared" si="1"/>
        <v>1968</v>
      </c>
      <c r="F7" s="49">
        <f t="shared" si="2"/>
        <v>9</v>
      </c>
      <c r="G7" s="49">
        <f t="shared" si="3"/>
        <v>14</v>
      </c>
      <c r="H7" s="49" t="str">
        <f t="shared" si="4"/>
        <v>piątek</v>
      </c>
      <c r="I7" s="49">
        <f t="shared" ca="1" si="5"/>
        <v>57</v>
      </c>
      <c r="J7" s="42"/>
      <c r="K7" s="30" t="s">
        <v>115</v>
      </c>
      <c r="L7" s="38">
        <f>COUNTIF($F$4:$F$143,6)</f>
        <v>5</v>
      </c>
      <c r="M7" s="42"/>
    </row>
    <row r="8" spans="1:13">
      <c r="A8" s="38" t="s">
        <v>116</v>
      </c>
      <c r="B8" s="38" t="s">
        <v>77</v>
      </c>
      <c r="C8" s="40">
        <v>23087</v>
      </c>
      <c r="D8" s="41" t="str">
        <f t="shared" si="0"/>
        <v>M.R</v>
      </c>
      <c r="E8" s="49">
        <f t="shared" si="1"/>
        <v>1963</v>
      </c>
      <c r="F8" s="49">
        <f t="shared" si="2"/>
        <v>9</v>
      </c>
      <c r="G8" s="49">
        <f t="shared" si="3"/>
        <v>17</v>
      </c>
      <c r="H8" s="49" t="str">
        <f t="shared" si="4"/>
        <v>poniedziałek</v>
      </c>
      <c r="I8" s="49">
        <f t="shared" ca="1" si="5"/>
        <v>62</v>
      </c>
      <c r="J8" s="42"/>
      <c r="K8" s="30" t="s">
        <v>117</v>
      </c>
      <c r="L8" s="38">
        <f>COUNTIF($F$4:$F$143,7)</f>
        <v>11</v>
      </c>
      <c r="M8" s="42"/>
    </row>
    <row r="9" spans="1:13">
      <c r="A9" s="38" t="s">
        <v>118</v>
      </c>
      <c r="B9" s="38" t="s">
        <v>119</v>
      </c>
      <c r="C9" s="40">
        <v>24610</v>
      </c>
      <c r="D9" s="41" t="str">
        <f t="shared" si="0"/>
        <v>G.K</v>
      </c>
      <c r="E9" s="49">
        <f t="shared" si="1"/>
        <v>1967</v>
      </c>
      <c r="F9" s="49">
        <f t="shared" si="2"/>
        <v>2</v>
      </c>
      <c r="G9" s="49">
        <f t="shared" si="3"/>
        <v>18</v>
      </c>
      <c r="H9" s="49" t="str">
        <f t="shared" si="4"/>
        <v>piątek</v>
      </c>
      <c r="I9" s="49">
        <f t="shared" ca="1" si="5"/>
        <v>58</v>
      </c>
      <c r="J9" s="42"/>
      <c r="K9" s="30" t="s">
        <v>120</v>
      </c>
      <c r="L9" s="38">
        <f>COUNTIF($F$4:$F$143,8)</f>
        <v>3</v>
      </c>
      <c r="M9" s="42"/>
    </row>
    <row r="10" spans="1:13">
      <c r="A10" s="38" t="s">
        <v>121</v>
      </c>
      <c r="B10" s="38" t="s">
        <v>122</v>
      </c>
      <c r="C10" s="40">
        <v>24858</v>
      </c>
      <c r="D10" s="41" t="str">
        <f t="shared" si="0"/>
        <v>J.A</v>
      </c>
      <c r="E10" s="49">
        <f t="shared" si="1"/>
        <v>1968</v>
      </c>
      <c r="F10" s="49">
        <f t="shared" si="2"/>
        <v>9</v>
      </c>
      <c r="G10" s="49">
        <f t="shared" si="3"/>
        <v>21</v>
      </c>
      <c r="H10" s="49" t="str">
        <f t="shared" si="4"/>
        <v>poniedziałek</v>
      </c>
      <c r="I10" s="49">
        <f t="shared" ca="1" si="5"/>
        <v>57</v>
      </c>
      <c r="J10" s="42"/>
      <c r="K10" s="30" t="s">
        <v>123</v>
      </c>
      <c r="L10" s="38">
        <f>COUNTIF($F$4:$F$143,9)</f>
        <v>9</v>
      </c>
      <c r="M10" s="42"/>
    </row>
    <row r="11" spans="1:13">
      <c r="A11" s="38" t="s">
        <v>124</v>
      </c>
      <c r="B11" s="38" t="s">
        <v>125</v>
      </c>
      <c r="C11" s="40">
        <v>23056</v>
      </c>
      <c r="D11" s="41" t="str">
        <f t="shared" si="0"/>
        <v>M.E</v>
      </c>
      <c r="E11" s="49">
        <f t="shared" si="1"/>
        <v>1963</v>
      </c>
      <c r="F11" s="49">
        <f t="shared" si="2"/>
        <v>12</v>
      </c>
      <c r="G11" s="49">
        <f t="shared" si="3"/>
        <v>14</v>
      </c>
      <c r="H11" s="49" t="str">
        <f t="shared" si="4"/>
        <v>piątek</v>
      </c>
      <c r="I11" s="49">
        <f t="shared" ca="1" si="5"/>
        <v>62</v>
      </c>
      <c r="J11" s="42"/>
      <c r="K11" s="30" t="s">
        <v>126</v>
      </c>
      <c r="L11" s="38">
        <f>COUNTIF($F$4:$F$143,10)</f>
        <v>5</v>
      </c>
      <c r="M11" s="42"/>
    </row>
    <row r="12" spans="1:13">
      <c r="A12" s="38" t="s">
        <v>127</v>
      </c>
      <c r="B12" s="38" t="s">
        <v>128</v>
      </c>
      <c r="C12" s="40">
        <v>25569</v>
      </c>
      <c r="D12" s="41" t="str">
        <f t="shared" si="0"/>
        <v>B.B</v>
      </c>
      <c r="E12" s="49">
        <f t="shared" si="1"/>
        <v>1970</v>
      </c>
      <c r="F12" s="49">
        <f t="shared" si="2"/>
        <v>12</v>
      </c>
      <c r="G12" s="49">
        <f t="shared" si="3"/>
        <v>1</v>
      </c>
      <c r="H12" s="49" t="str">
        <f t="shared" si="4"/>
        <v>piątek</v>
      </c>
      <c r="I12" s="49">
        <f t="shared" ca="1" si="5"/>
        <v>55</v>
      </c>
      <c r="J12" s="42"/>
      <c r="K12" s="30" t="s">
        <v>129</v>
      </c>
      <c r="L12" s="38">
        <f>COUNTIF($F$4:$F$143,11)</f>
        <v>8</v>
      </c>
      <c r="M12" s="42"/>
    </row>
    <row r="13" spans="1:13">
      <c r="A13" s="38" t="s">
        <v>130</v>
      </c>
      <c r="B13" s="38" t="s">
        <v>131</v>
      </c>
      <c r="C13" s="40">
        <v>24895</v>
      </c>
      <c r="D13" s="41" t="str">
        <f t="shared" si="0"/>
        <v>K.D</v>
      </c>
      <c r="E13" s="49">
        <f t="shared" si="1"/>
        <v>1968</v>
      </c>
      <c r="F13" s="49">
        <f t="shared" si="2"/>
        <v>7</v>
      </c>
      <c r="G13" s="49">
        <f t="shared" si="3"/>
        <v>27</v>
      </c>
      <c r="H13" s="49" t="str">
        <f t="shared" si="4"/>
        <v>środa</v>
      </c>
      <c r="I13" s="49">
        <f t="shared" ca="1" si="5"/>
        <v>57</v>
      </c>
      <c r="J13" s="42"/>
      <c r="K13" s="30" t="s">
        <v>132</v>
      </c>
      <c r="L13" s="38">
        <f>COUNTIF($F$4:$F$143,12)</f>
        <v>12</v>
      </c>
      <c r="M13" s="42"/>
    </row>
    <row r="14" spans="1:13">
      <c r="A14" s="38" t="s">
        <v>133</v>
      </c>
      <c r="B14" s="38" t="s">
        <v>134</v>
      </c>
      <c r="C14" s="40">
        <v>25019</v>
      </c>
      <c r="D14" s="41" t="str">
        <f t="shared" si="0"/>
        <v>H.J</v>
      </c>
      <c r="E14" s="49">
        <f t="shared" si="1"/>
        <v>1968</v>
      </c>
      <c r="F14" s="49">
        <f t="shared" si="2"/>
        <v>8</v>
      </c>
      <c r="G14" s="49">
        <f t="shared" si="3"/>
        <v>30</v>
      </c>
      <c r="H14" s="49" t="str">
        <f t="shared" si="4"/>
        <v>poniedziałek</v>
      </c>
      <c r="I14" s="49">
        <f t="shared" ca="1" si="5"/>
        <v>57</v>
      </c>
      <c r="J14" s="42"/>
      <c r="K14" s="42"/>
      <c r="L14" s="42"/>
      <c r="M14" s="42"/>
    </row>
    <row r="15" spans="1:13">
      <c r="A15" s="38" t="s">
        <v>135</v>
      </c>
      <c r="B15" s="38" t="s">
        <v>105</v>
      </c>
      <c r="C15" s="40">
        <v>24329</v>
      </c>
      <c r="D15" s="41" t="str">
        <f t="shared" si="0"/>
        <v>K.J</v>
      </c>
      <c r="E15" s="49">
        <f t="shared" si="1"/>
        <v>1966</v>
      </c>
      <c r="F15" s="49">
        <f t="shared" si="2"/>
        <v>4</v>
      </c>
      <c r="G15" s="49">
        <f t="shared" si="3"/>
        <v>10</v>
      </c>
      <c r="H15" s="49" t="str">
        <f t="shared" si="4"/>
        <v>czwartek</v>
      </c>
      <c r="I15" s="49">
        <f t="shared" ca="1" si="5"/>
        <v>59</v>
      </c>
      <c r="J15" s="42"/>
      <c r="K15" s="42"/>
      <c r="L15" s="42"/>
      <c r="M15" s="42"/>
    </row>
    <row r="16" spans="1:13">
      <c r="A16" s="38" t="s">
        <v>136</v>
      </c>
      <c r="B16" s="38" t="s">
        <v>137</v>
      </c>
      <c r="C16" s="40">
        <v>23367</v>
      </c>
      <c r="D16" s="41" t="str">
        <f t="shared" si="0"/>
        <v>P.G</v>
      </c>
      <c r="E16" s="49">
        <f t="shared" si="1"/>
        <v>1963</v>
      </c>
      <c r="F16" s="49">
        <f t="shared" si="2"/>
        <v>7</v>
      </c>
      <c r="G16" s="49">
        <f t="shared" si="3"/>
        <v>22</v>
      </c>
      <c r="H16" s="49" t="str">
        <f t="shared" si="4"/>
        <v>poniedziałek</v>
      </c>
      <c r="I16" s="49">
        <f t="shared" ca="1" si="5"/>
        <v>62</v>
      </c>
      <c r="J16" s="42"/>
      <c r="K16" s="42"/>
      <c r="L16" s="42"/>
      <c r="M16" s="42"/>
    </row>
    <row r="17" spans="1:13">
      <c r="A17" s="38" t="s">
        <v>138</v>
      </c>
      <c r="B17" s="38" t="s">
        <v>137</v>
      </c>
      <c r="C17" s="40">
        <v>24427</v>
      </c>
      <c r="D17" s="41" t="str">
        <f t="shared" si="0"/>
        <v>G.G</v>
      </c>
      <c r="E17" s="49">
        <f t="shared" si="1"/>
        <v>1966</v>
      </c>
      <c r="F17" s="49">
        <f t="shared" si="2"/>
        <v>1</v>
      </c>
      <c r="G17" s="49">
        <f t="shared" si="3"/>
        <v>16</v>
      </c>
      <c r="H17" s="49" t="str">
        <f t="shared" si="4"/>
        <v>czwartek</v>
      </c>
      <c r="I17" s="49">
        <f t="shared" ca="1" si="5"/>
        <v>59</v>
      </c>
      <c r="J17" s="42"/>
      <c r="K17" s="42"/>
      <c r="L17" s="42"/>
      <c r="M17" s="42"/>
    </row>
    <row r="18" spans="1:13">
      <c r="A18" s="38" t="s">
        <v>139</v>
      </c>
      <c r="B18" s="38" t="s">
        <v>140</v>
      </c>
      <c r="C18" s="40">
        <v>24265</v>
      </c>
      <c r="D18" s="41" t="str">
        <f t="shared" si="0"/>
        <v>I.S</v>
      </c>
      <c r="E18" s="49">
        <f t="shared" si="1"/>
        <v>1966</v>
      </c>
      <c r="F18" s="49">
        <f t="shared" si="2"/>
        <v>9</v>
      </c>
      <c r="G18" s="49">
        <f t="shared" si="3"/>
        <v>7</v>
      </c>
      <c r="H18" s="49" t="str">
        <f t="shared" si="4"/>
        <v>środa</v>
      </c>
      <c r="I18" s="49">
        <f t="shared" ca="1" si="5"/>
        <v>59</v>
      </c>
      <c r="J18" s="42"/>
      <c r="K18" s="42"/>
      <c r="L18" s="42"/>
      <c r="M18" s="42"/>
    </row>
    <row r="19" spans="1:13">
      <c r="A19" s="38" t="s">
        <v>141</v>
      </c>
      <c r="B19" s="38" t="s">
        <v>142</v>
      </c>
      <c r="C19" s="40">
        <v>24859</v>
      </c>
      <c r="D19" s="41" t="str">
        <f t="shared" si="0"/>
        <v>R.S</v>
      </c>
      <c r="E19" s="49">
        <f t="shared" si="1"/>
        <v>1968</v>
      </c>
      <c r="F19" s="49">
        <f t="shared" si="2"/>
        <v>3</v>
      </c>
      <c r="G19" s="49">
        <f t="shared" si="3"/>
        <v>22</v>
      </c>
      <c r="H19" s="49" t="str">
        <f t="shared" si="4"/>
        <v>wtorek</v>
      </c>
      <c r="I19" s="49">
        <f t="shared" ca="1" si="5"/>
        <v>57</v>
      </c>
      <c r="J19" s="42"/>
      <c r="K19" s="42"/>
      <c r="L19" s="42"/>
      <c r="M19" s="42"/>
    </row>
    <row r="20" spans="1:13">
      <c r="A20" s="38" t="s">
        <v>143</v>
      </c>
      <c r="B20" s="38" t="s">
        <v>144</v>
      </c>
      <c r="C20" s="40">
        <v>24192</v>
      </c>
      <c r="D20" s="41" t="str">
        <f t="shared" si="0"/>
        <v>B.B</v>
      </c>
      <c r="E20" s="49">
        <f t="shared" si="1"/>
        <v>1966</v>
      </c>
      <c r="F20" s="49">
        <f t="shared" si="2"/>
        <v>1</v>
      </c>
      <c r="G20" s="49">
        <f t="shared" si="3"/>
        <v>26</v>
      </c>
      <c r="H20" s="49" t="str">
        <f t="shared" si="4"/>
        <v>niedziela</v>
      </c>
      <c r="I20" s="49">
        <f t="shared" ca="1" si="5"/>
        <v>59</v>
      </c>
      <c r="J20" s="42"/>
      <c r="K20" s="42"/>
      <c r="L20" s="42"/>
      <c r="M20" s="42"/>
    </row>
    <row r="21" spans="1:13">
      <c r="A21" s="38" t="s">
        <v>118</v>
      </c>
      <c r="B21" s="38" t="s">
        <v>111</v>
      </c>
      <c r="C21" s="40">
        <v>25752</v>
      </c>
      <c r="D21" s="41" t="str">
        <f t="shared" si="0"/>
        <v>G.A</v>
      </c>
      <c r="E21" s="49">
        <f t="shared" si="1"/>
        <v>1970</v>
      </c>
      <c r="F21" s="49">
        <f t="shared" si="2"/>
        <v>12</v>
      </c>
      <c r="G21" s="49">
        <f t="shared" si="3"/>
        <v>3</v>
      </c>
      <c r="H21" s="49" t="str">
        <f t="shared" si="4"/>
        <v>sobota</v>
      </c>
      <c r="I21" s="49">
        <f t="shared" ca="1" si="5"/>
        <v>55</v>
      </c>
      <c r="J21" s="42"/>
      <c r="K21" s="42"/>
      <c r="L21" s="42"/>
      <c r="M21" s="42"/>
    </row>
    <row r="22" spans="1:13">
      <c r="A22" s="38" t="s">
        <v>136</v>
      </c>
      <c r="B22" s="38" t="s">
        <v>142</v>
      </c>
      <c r="C22" s="40">
        <v>23986</v>
      </c>
      <c r="D22" s="41" t="str">
        <f t="shared" si="0"/>
        <v>P.S</v>
      </c>
      <c r="E22" s="49">
        <f t="shared" si="1"/>
        <v>1965</v>
      </c>
      <c r="F22" s="49">
        <f t="shared" si="2"/>
        <v>3</v>
      </c>
      <c r="G22" s="49">
        <f t="shared" si="3"/>
        <v>1</v>
      </c>
      <c r="H22" s="49" t="str">
        <f t="shared" si="4"/>
        <v>czwartek</v>
      </c>
      <c r="I22" s="49">
        <f t="shared" ca="1" si="5"/>
        <v>60</v>
      </c>
      <c r="J22" s="42"/>
      <c r="K22" s="42"/>
      <c r="L22" s="42"/>
      <c r="M22" s="42"/>
    </row>
    <row r="23" spans="1:13">
      <c r="A23" s="38" t="s">
        <v>116</v>
      </c>
      <c r="B23" s="38" t="s">
        <v>119</v>
      </c>
      <c r="C23" s="40">
        <v>23866</v>
      </c>
      <c r="D23" s="41" t="str">
        <f t="shared" si="0"/>
        <v>M.K</v>
      </c>
      <c r="E23" s="49">
        <f t="shared" si="1"/>
        <v>1965</v>
      </c>
      <c r="F23" s="49">
        <f t="shared" si="2"/>
        <v>3</v>
      </c>
      <c r="G23" s="49">
        <f t="shared" si="3"/>
        <v>4</v>
      </c>
      <c r="H23" s="49" t="str">
        <f t="shared" si="4"/>
        <v>środa</v>
      </c>
      <c r="I23" s="49">
        <f t="shared" ca="1" si="5"/>
        <v>60</v>
      </c>
      <c r="J23" s="42"/>
      <c r="K23" s="42"/>
      <c r="L23" s="42"/>
      <c r="M23" s="42"/>
    </row>
    <row r="24" spans="1:13">
      <c r="A24" s="38" t="s">
        <v>127</v>
      </c>
      <c r="B24" s="38" t="s">
        <v>105</v>
      </c>
      <c r="C24" s="40">
        <v>24596</v>
      </c>
      <c r="D24" s="41" t="str">
        <f t="shared" si="0"/>
        <v>B.J</v>
      </c>
      <c r="E24" s="49">
        <f t="shared" si="1"/>
        <v>1967</v>
      </c>
      <c r="F24" s="49">
        <f t="shared" si="2"/>
        <v>5</v>
      </c>
      <c r="G24" s="49">
        <f t="shared" si="3"/>
        <v>4</v>
      </c>
      <c r="H24" s="49" t="str">
        <f t="shared" si="4"/>
        <v>piątek</v>
      </c>
      <c r="I24" s="49">
        <f t="shared" ca="1" si="5"/>
        <v>58</v>
      </c>
      <c r="J24" s="42"/>
      <c r="K24" s="42"/>
      <c r="L24" s="42"/>
      <c r="M24" s="42"/>
    </row>
    <row r="25" spans="1:13">
      <c r="A25" s="38" t="s">
        <v>104</v>
      </c>
      <c r="B25" s="38" t="s">
        <v>105</v>
      </c>
      <c r="C25" s="40">
        <v>23857</v>
      </c>
      <c r="D25" s="41" t="str">
        <f t="shared" si="0"/>
        <v>S.J</v>
      </c>
      <c r="E25" s="49">
        <f t="shared" si="1"/>
        <v>1965</v>
      </c>
      <c r="F25" s="49">
        <f t="shared" si="2"/>
        <v>3</v>
      </c>
      <c r="G25" s="49">
        <f t="shared" si="3"/>
        <v>25</v>
      </c>
      <c r="H25" s="49" t="str">
        <f t="shared" si="4"/>
        <v>poniedziałek</v>
      </c>
      <c r="I25" s="49">
        <f t="shared" ca="1" si="5"/>
        <v>60</v>
      </c>
      <c r="J25" s="42"/>
      <c r="K25" s="42"/>
      <c r="L25" s="42"/>
      <c r="M25" s="42"/>
    </row>
    <row r="26" spans="1:13">
      <c r="A26" s="38" t="s">
        <v>141</v>
      </c>
      <c r="B26" s="38" t="s">
        <v>108</v>
      </c>
      <c r="C26" s="40">
        <v>23884</v>
      </c>
      <c r="D26" s="41" t="str">
        <f t="shared" si="0"/>
        <v>R.M</v>
      </c>
      <c r="E26" s="49">
        <f t="shared" si="1"/>
        <v>1965</v>
      </c>
      <c r="F26" s="49">
        <f t="shared" si="2"/>
        <v>7</v>
      </c>
      <c r="G26" s="49">
        <f t="shared" si="3"/>
        <v>22</v>
      </c>
      <c r="H26" s="49" t="str">
        <f t="shared" si="4"/>
        <v>niedziela</v>
      </c>
      <c r="I26" s="49">
        <f t="shared" ca="1" si="5"/>
        <v>60</v>
      </c>
      <c r="J26" s="42"/>
      <c r="K26" s="42"/>
      <c r="L26" s="42"/>
      <c r="M26" s="42"/>
    </row>
    <row r="27" spans="1:13">
      <c r="A27" s="38" t="s">
        <v>136</v>
      </c>
      <c r="B27" s="38" t="s">
        <v>111</v>
      </c>
      <c r="C27" s="40">
        <v>24016</v>
      </c>
      <c r="D27" s="41" t="str">
        <f t="shared" si="0"/>
        <v>P.A</v>
      </c>
      <c r="E27" s="49">
        <f t="shared" si="1"/>
        <v>1965</v>
      </c>
      <c r="F27" s="49">
        <f t="shared" si="2"/>
        <v>11</v>
      </c>
      <c r="G27" s="49">
        <f t="shared" si="3"/>
        <v>1</v>
      </c>
      <c r="H27" s="49" t="str">
        <f t="shared" si="4"/>
        <v>sobota</v>
      </c>
      <c r="I27" s="49">
        <f t="shared" ca="1" si="5"/>
        <v>60</v>
      </c>
      <c r="J27" s="42"/>
      <c r="K27" s="42"/>
      <c r="L27" s="42"/>
      <c r="M27" s="42"/>
    </row>
    <row r="28" spans="1:13">
      <c r="A28" s="38" t="s">
        <v>136</v>
      </c>
      <c r="B28" s="38" t="s">
        <v>119</v>
      </c>
      <c r="C28" s="40">
        <v>23755</v>
      </c>
      <c r="D28" s="41" t="str">
        <f t="shared" si="0"/>
        <v>P.K</v>
      </c>
      <c r="E28" s="49">
        <f t="shared" si="1"/>
        <v>1965</v>
      </c>
      <c r="F28" s="49">
        <f t="shared" si="2"/>
        <v>7</v>
      </c>
      <c r="G28" s="49">
        <f t="shared" si="3"/>
        <v>13</v>
      </c>
      <c r="H28" s="49" t="str">
        <f t="shared" si="4"/>
        <v>czwartek</v>
      </c>
      <c r="I28" s="49">
        <f t="shared" ca="1" si="5"/>
        <v>60</v>
      </c>
      <c r="J28" s="42"/>
      <c r="K28" s="42"/>
      <c r="L28" s="42"/>
      <c r="M28" s="42"/>
    </row>
    <row r="29" spans="1:13">
      <c r="A29" s="38" t="s">
        <v>124</v>
      </c>
      <c r="B29" s="38" t="s">
        <v>77</v>
      </c>
      <c r="C29" s="40">
        <v>24382</v>
      </c>
      <c r="D29" s="41" t="str">
        <f t="shared" si="0"/>
        <v>M.R</v>
      </c>
      <c r="E29" s="49">
        <f t="shared" si="1"/>
        <v>1966</v>
      </c>
      <c r="F29" s="49">
        <f t="shared" si="2"/>
        <v>5</v>
      </c>
      <c r="G29" s="49">
        <f t="shared" si="3"/>
        <v>2</v>
      </c>
      <c r="H29" s="49" t="str">
        <f t="shared" si="4"/>
        <v>poniedziałek</v>
      </c>
      <c r="I29" s="49">
        <f t="shared" ca="1" si="5"/>
        <v>59</v>
      </c>
      <c r="J29" s="42"/>
      <c r="K29" s="42"/>
      <c r="L29" s="42"/>
      <c r="M29" s="42"/>
    </row>
    <row r="30" spans="1:13">
      <c r="A30" s="38" t="s">
        <v>116</v>
      </c>
      <c r="B30" s="38" t="s">
        <v>119</v>
      </c>
      <c r="C30" s="40">
        <v>23878</v>
      </c>
      <c r="D30" s="41" t="str">
        <f t="shared" si="0"/>
        <v>M.K</v>
      </c>
      <c r="E30" s="49">
        <f t="shared" si="1"/>
        <v>1965</v>
      </c>
      <c r="F30" s="49">
        <f t="shared" si="2"/>
        <v>12</v>
      </c>
      <c r="G30" s="49">
        <f t="shared" si="3"/>
        <v>16</v>
      </c>
      <c r="H30" s="49" t="str">
        <f t="shared" si="4"/>
        <v>poniedziałek</v>
      </c>
      <c r="I30" s="49">
        <f t="shared" ca="1" si="5"/>
        <v>60</v>
      </c>
      <c r="J30" s="42"/>
      <c r="K30" s="42"/>
      <c r="L30" s="42"/>
      <c r="M30" s="42"/>
    </row>
    <row r="31" spans="1:13">
      <c r="A31" s="38" t="s">
        <v>116</v>
      </c>
      <c r="B31" s="38" t="s">
        <v>122</v>
      </c>
      <c r="C31" s="40">
        <v>25754</v>
      </c>
      <c r="D31" s="41" t="str">
        <f t="shared" si="0"/>
        <v>M.A</v>
      </c>
      <c r="E31" s="49">
        <f t="shared" si="1"/>
        <v>1970</v>
      </c>
      <c r="F31" s="49">
        <f t="shared" si="2"/>
        <v>11</v>
      </c>
      <c r="G31" s="49">
        <f t="shared" si="3"/>
        <v>5</v>
      </c>
      <c r="H31" s="49" t="str">
        <f t="shared" si="4"/>
        <v>poniedziałek</v>
      </c>
      <c r="I31" s="49">
        <f t="shared" ca="1" si="5"/>
        <v>55</v>
      </c>
      <c r="J31" s="42"/>
      <c r="K31" s="42"/>
      <c r="L31" s="42"/>
      <c r="M31" s="42"/>
    </row>
    <row r="32" spans="1:13">
      <c r="A32" s="38" t="s">
        <v>107</v>
      </c>
      <c r="B32" s="38" t="s">
        <v>125</v>
      </c>
      <c r="C32" s="40">
        <v>25580</v>
      </c>
      <c r="D32" s="41" t="str">
        <f t="shared" si="0"/>
        <v>K.E</v>
      </c>
      <c r="E32" s="49">
        <f t="shared" si="1"/>
        <v>1970</v>
      </c>
      <c r="F32" s="49">
        <f t="shared" si="2"/>
        <v>3</v>
      </c>
      <c r="G32" s="49">
        <f t="shared" si="3"/>
        <v>12</v>
      </c>
      <c r="H32" s="49" t="str">
        <f t="shared" si="4"/>
        <v>wtorek</v>
      </c>
      <c r="I32" s="49">
        <f t="shared" ca="1" si="5"/>
        <v>55</v>
      </c>
      <c r="J32" s="42"/>
      <c r="K32" s="42"/>
      <c r="L32" s="42"/>
      <c r="M32" s="42"/>
    </row>
    <row r="33" spans="1:13">
      <c r="A33" s="38" t="s">
        <v>135</v>
      </c>
      <c r="B33" s="38" t="s">
        <v>128</v>
      </c>
      <c r="C33" s="40">
        <v>23541</v>
      </c>
      <c r="D33" s="41" t="str">
        <f t="shared" si="0"/>
        <v>K.B</v>
      </c>
      <c r="E33" s="49">
        <f t="shared" si="1"/>
        <v>1964</v>
      </c>
      <c r="F33" s="49">
        <f t="shared" si="2"/>
        <v>12</v>
      </c>
      <c r="G33" s="49">
        <f t="shared" si="3"/>
        <v>13</v>
      </c>
      <c r="H33" s="49" t="str">
        <f t="shared" si="4"/>
        <v>niedziela</v>
      </c>
      <c r="I33" s="49">
        <f t="shared" ca="1" si="5"/>
        <v>61</v>
      </c>
      <c r="J33" s="42"/>
      <c r="K33" s="42"/>
      <c r="L33" s="42"/>
      <c r="M33" s="42"/>
    </row>
    <row r="34" spans="1:13">
      <c r="A34" s="38" t="s">
        <v>145</v>
      </c>
      <c r="B34" s="38" t="s">
        <v>111</v>
      </c>
      <c r="C34" s="40">
        <v>25856</v>
      </c>
      <c r="D34" s="41" t="str">
        <f t="shared" si="0"/>
        <v>K.A</v>
      </c>
      <c r="E34" s="49">
        <f t="shared" si="1"/>
        <v>1970</v>
      </c>
      <c r="F34" s="49">
        <f t="shared" si="2"/>
        <v>2</v>
      </c>
      <c r="G34" s="49">
        <f t="shared" si="3"/>
        <v>15</v>
      </c>
      <c r="H34" s="49" t="str">
        <f t="shared" si="4"/>
        <v>piątek</v>
      </c>
      <c r="I34" s="49">
        <f t="shared" ca="1" si="5"/>
        <v>55</v>
      </c>
      <c r="J34" s="42"/>
      <c r="K34" s="42"/>
      <c r="L34" s="42"/>
      <c r="M34" s="42"/>
    </row>
    <row r="35" spans="1:13">
      <c r="A35" s="38" t="s">
        <v>121</v>
      </c>
      <c r="B35" s="38" t="s">
        <v>146</v>
      </c>
      <c r="C35" s="40">
        <v>25258</v>
      </c>
      <c r="D35" s="41" t="str">
        <f t="shared" si="0"/>
        <v>J.I</v>
      </c>
      <c r="E35" s="49">
        <f t="shared" si="1"/>
        <v>1969</v>
      </c>
      <c r="F35" s="49">
        <f t="shared" si="2"/>
        <v>10</v>
      </c>
      <c r="G35" s="49">
        <f t="shared" si="3"/>
        <v>24</v>
      </c>
      <c r="H35" s="49" t="str">
        <f t="shared" si="4"/>
        <v>wtorek</v>
      </c>
      <c r="I35" s="49">
        <f t="shared" ca="1" si="5"/>
        <v>56</v>
      </c>
      <c r="J35" s="42"/>
      <c r="K35" s="42"/>
      <c r="L35" s="42"/>
      <c r="M35" s="42"/>
    </row>
    <row r="36" spans="1:13">
      <c r="A36" s="38" t="s">
        <v>139</v>
      </c>
      <c r="B36" s="38" t="s">
        <v>105</v>
      </c>
      <c r="C36" s="40">
        <v>24896</v>
      </c>
      <c r="D36" s="41" t="str">
        <f t="shared" si="0"/>
        <v>I.J</v>
      </c>
      <c r="E36" s="49">
        <f t="shared" si="1"/>
        <v>1968</v>
      </c>
      <c r="F36" s="49">
        <f t="shared" si="2"/>
        <v>5</v>
      </c>
      <c r="G36" s="49">
        <f t="shared" si="3"/>
        <v>28</v>
      </c>
      <c r="H36" s="49" t="str">
        <f t="shared" si="4"/>
        <v>czwartek</v>
      </c>
      <c r="I36" s="49">
        <f t="shared" ca="1" si="5"/>
        <v>57</v>
      </c>
      <c r="J36" s="42"/>
      <c r="K36" s="42"/>
      <c r="L36" s="42"/>
      <c r="M36" s="42"/>
    </row>
    <row r="37" spans="1:13">
      <c r="A37" s="38" t="s">
        <v>133</v>
      </c>
      <c r="B37" s="38" t="s">
        <v>90</v>
      </c>
      <c r="C37" s="40">
        <v>25927</v>
      </c>
      <c r="D37" s="41" t="str">
        <f t="shared" si="0"/>
        <v>H.A</v>
      </c>
      <c r="E37" s="49">
        <f t="shared" si="1"/>
        <v>1970</v>
      </c>
      <c r="F37" s="49">
        <f t="shared" si="2"/>
        <v>7</v>
      </c>
      <c r="G37" s="49">
        <f t="shared" si="3"/>
        <v>25</v>
      </c>
      <c r="H37" s="49" t="str">
        <f t="shared" si="4"/>
        <v>sobota</v>
      </c>
      <c r="I37" s="49">
        <f t="shared" ca="1" si="5"/>
        <v>55</v>
      </c>
      <c r="J37" s="42"/>
      <c r="K37" s="42"/>
      <c r="L37" s="42"/>
      <c r="M37" s="42"/>
    </row>
    <row r="38" spans="1:13">
      <c r="A38" s="38" t="s">
        <v>138</v>
      </c>
      <c r="B38" s="38" t="s">
        <v>137</v>
      </c>
      <c r="C38" s="40">
        <v>24893</v>
      </c>
      <c r="D38" s="41" t="str">
        <f t="shared" si="0"/>
        <v>G.G</v>
      </c>
      <c r="E38" s="49">
        <f t="shared" si="1"/>
        <v>1968</v>
      </c>
      <c r="F38" s="49">
        <f t="shared" si="2"/>
        <v>6</v>
      </c>
      <c r="G38" s="49">
        <f t="shared" si="3"/>
        <v>25</v>
      </c>
      <c r="H38" s="49" t="str">
        <f t="shared" si="4"/>
        <v>poniedziałek</v>
      </c>
      <c r="I38" s="49">
        <f t="shared" ca="1" si="5"/>
        <v>57</v>
      </c>
      <c r="J38" s="42"/>
      <c r="K38" s="42"/>
      <c r="L38" s="42"/>
      <c r="M38" s="42"/>
    </row>
    <row r="39" spans="1:13">
      <c r="A39" s="38" t="s">
        <v>118</v>
      </c>
      <c r="B39" s="38" t="s">
        <v>140</v>
      </c>
      <c r="C39" s="40">
        <v>24064</v>
      </c>
      <c r="D39" s="41" t="str">
        <f t="shared" si="0"/>
        <v>G.S</v>
      </c>
      <c r="E39" s="49">
        <f t="shared" si="1"/>
        <v>1965</v>
      </c>
      <c r="F39" s="49">
        <f t="shared" si="2"/>
        <v>4</v>
      </c>
      <c r="G39" s="49">
        <f t="shared" si="3"/>
        <v>18</v>
      </c>
      <c r="H39" s="49" t="str">
        <f t="shared" si="4"/>
        <v>piątek</v>
      </c>
      <c r="I39" s="49">
        <f t="shared" ca="1" si="5"/>
        <v>60</v>
      </c>
      <c r="J39" s="42"/>
      <c r="K39" s="42"/>
      <c r="L39" s="42"/>
      <c r="M39" s="42"/>
    </row>
    <row r="40" spans="1:13">
      <c r="A40" s="38" t="s">
        <v>118</v>
      </c>
      <c r="B40" s="38" t="s">
        <v>142</v>
      </c>
      <c r="C40" s="40">
        <v>24842</v>
      </c>
      <c r="D40" s="41" t="str">
        <f t="shared" si="0"/>
        <v>G.S</v>
      </c>
      <c r="E40" s="49">
        <f t="shared" si="1"/>
        <v>1968</v>
      </c>
      <c r="F40" s="49">
        <f t="shared" si="2"/>
        <v>7</v>
      </c>
      <c r="G40" s="49">
        <f t="shared" si="3"/>
        <v>5</v>
      </c>
      <c r="H40" s="49" t="str">
        <f t="shared" si="4"/>
        <v>sobota</v>
      </c>
      <c r="I40" s="49">
        <f t="shared" ca="1" si="5"/>
        <v>57</v>
      </c>
      <c r="J40" s="42"/>
      <c r="K40" s="42"/>
      <c r="L40" s="42"/>
      <c r="M40" s="42"/>
    </row>
    <row r="41" spans="1:13">
      <c r="A41" s="38" t="s">
        <v>113</v>
      </c>
      <c r="B41" s="38" t="s">
        <v>144</v>
      </c>
      <c r="C41" s="40">
        <v>25327</v>
      </c>
      <c r="D41" s="41" t="str">
        <f t="shared" si="0"/>
        <v>C.B</v>
      </c>
      <c r="E41" s="49">
        <f t="shared" si="1"/>
        <v>1969</v>
      </c>
      <c r="F41" s="49">
        <f t="shared" si="2"/>
        <v>1</v>
      </c>
      <c r="G41" s="49">
        <f t="shared" si="3"/>
        <v>4</v>
      </c>
      <c r="H41" s="49" t="str">
        <f t="shared" si="4"/>
        <v>poniedziałek</v>
      </c>
      <c r="I41" s="49">
        <f t="shared" ca="1" si="5"/>
        <v>56</v>
      </c>
      <c r="J41" s="42"/>
      <c r="K41" s="42"/>
      <c r="L41" s="42"/>
      <c r="M41" s="42"/>
    </row>
    <row r="42" spans="1:13">
      <c r="A42" s="38" t="s">
        <v>143</v>
      </c>
      <c r="B42" s="38" t="s">
        <v>111</v>
      </c>
      <c r="C42" s="40">
        <v>23857</v>
      </c>
      <c r="D42" s="41" t="str">
        <f t="shared" si="0"/>
        <v>B.A</v>
      </c>
      <c r="E42" s="49">
        <f t="shared" si="1"/>
        <v>1965</v>
      </c>
      <c r="F42" s="49">
        <f t="shared" si="2"/>
        <v>9</v>
      </c>
      <c r="G42" s="49">
        <f t="shared" si="3"/>
        <v>25</v>
      </c>
      <c r="H42" s="49" t="str">
        <f t="shared" si="4"/>
        <v>poniedziałek</v>
      </c>
      <c r="I42" s="49">
        <f t="shared" ca="1" si="5"/>
        <v>60</v>
      </c>
      <c r="J42" s="42"/>
      <c r="K42" s="42"/>
      <c r="L42" s="42"/>
      <c r="M42" s="42"/>
    </row>
    <row r="43" spans="1:13">
      <c r="A43" s="38" t="s">
        <v>127</v>
      </c>
      <c r="B43" s="38" t="s">
        <v>142</v>
      </c>
      <c r="C43" s="40">
        <v>25464</v>
      </c>
      <c r="D43" s="41" t="str">
        <f t="shared" si="0"/>
        <v>B.S</v>
      </c>
      <c r="E43" s="49">
        <f t="shared" si="1"/>
        <v>1969</v>
      </c>
      <c r="F43" s="49">
        <f t="shared" si="2"/>
        <v>4</v>
      </c>
      <c r="G43" s="49">
        <f t="shared" si="3"/>
        <v>18</v>
      </c>
      <c r="H43" s="49" t="str">
        <f t="shared" si="4"/>
        <v>piątek</v>
      </c>
      <c r="I43" s="49">
        <f t="shared" ca="1" si="5"/>
        <v>56</v>
      </c>
      <c r="J43" s="42"/>
      <c r="K43" s="42"/>
      <c r="L43" s="42"/>
      <c r="M43" s="42"/>
    </row>
    <row r="44" spans="1:13">
      <c r="A44" s="38" t="s">
        <v>127</v>
      </c>
      <c r="B44" s="38" t="s">
        <v>119</v>
      </c>
      <c r="C44" s="40">
        <v>25840</v>
      </c>
      <c r="D44" s="41" t="str">
        <f t="shared" si="0"/>
        <v>B.K</v>
      </c>
      <c r="E44" s="49">
        <f t="shared" si="1"/>
        <v>1970</v>
      </c>
      <c r="F44" s="49">
        <f t="shared" si="2"/>
        <v>2</v>
      </c>
      <c r="G44" s="49">
        <f t="shared" si="3"/>
        <v>29</v>
      </c>
      <c r="H44" s="49" t="str">
        <f t="shared" si="4"/>
        <v>środa</v>
      </c>
      <c r="I44" s="49">
        <f t="shared" ca="1" si="5"/>
        <v>55</v>
      </c>
      <c r="J44" s="42"/>
      <c r="K44" s="42"/>
      <c r="L44" s="42"/>
      <c r="M44" s="42"/>
    </row>
    <row r="45" spans="1:13">
      <c r="A45" s="38" t="s">
        <v>147</v>
      </c>
      <c r="B45" s="38" t="s">
        <v>105</v>
      </c>
      <c r="C45" s="40">
        <v>23775</v>
      </c>
      <c r="D45" s="41" t="str">
        <f t="shared" si="0"/>
        <v>A.J</v>
      </c>
      <c r="E45" s="49">
        <f t="shared" si="1"/>
        <v>1965</v>
      </c>
      <c r="F45" s="49">
        <f t="shared" si="2"/>
        <v>12</v>
      </c>
      <c r="G45" s="49">
        <f t="shared" si="3"/>
        <v>2</v>
      </c>
      <c r="H45" s="49" t="str">
        <f t="shared" si="4"/>
        <v>środa</v>
      </c>
      <c r="I45" s="49">
        <f t="shared" ca="1" si="5"/>
        <v>60</v>
      </c>
      <c r="J45" s="42"/>
      <c r="K45" s="42"/>
      <c r="L45" s="42"/>
      <c r="M45" s="42"/>
    </row>
    <row r="46" spans="1:13">
      <c r="A46" s="38" t="s">
        <v>148</v>
      </c>
      <c r="B46" s="38" t="s">
        <v>149</v>
      </c>
      <c r="C46" s="40">
        <v>25816</v>
      </c>
      <c r="D46" s="41" t="str">
        <f t="shared" si="0"/>
        <v>K.B</v>
      </c>
      <c r="E46" s="49">
        <f t="shared" si="1"/>
        <v>1970</v>
      </c>
      <c r="F46" s="49">
        <f t="shared" si="2"/>
        <v>2</v>
      </c>
      <c r="G46" s="49">
        <f t="shared" si="3"/>
        <v>5</v>
      </c>
      <c r="H46" s="49" t="str">
        <f t="shared" si="4"/>
        <v>niedziela</v>
      </c>
      <c r="I46" s="49">
        <f t="shared" ca="1" si="5"/>
        <v>55</v>
      </c>
      <c r="J46" s="42"/>
      <c r="K46" s="42"/>
      <c r="L46" s="42"/>
      <c r="M46" s="42"/>
    </row>
    <row r="47" spans="1:13">
      <c r="A47" s="38" t="s">
        <v>150</v>
      </c>
      <c r="B47" s="38" t="s">
        <v>151</v>
      </c>
      <c r="C47" s="40">
        <v>24809</v>
      </c>
      <c r="D47" s="41" t="str">
        <f t="shared" si="0"/>
        <v>G.Z</v>
      </c>
      <c r="E47" s="49">
        <f t="shared" si="1"/>
        <v>1967</v>
      </c>
      <c r="F47" s="49">
        <f t="shared" si="2"/>
        <v>9</v>
      </c>
      <c r="G47" s="49">
        <f t="shared" si="3"/>
        <v>3</v>
      </c>
      <c r="H47" s="49" t="str">
        <f t="shared" si="4"/>
        <v>poniedziałek</v>
      </c>
      <c r="I47" s="49">
        <f t="shared" ca="1" si="5"/>
        <v>58</v>
      </c>
      <c r="J47" s="42"/>
      <c r="K47" s="42"/>
      <c r="L47" s="42"/>
      <c r="M47" s="42"/>
    </row>
    <row r="48" spans="1:13">
      <c r="A48" s="38" t="s">
        <v>152</v>
      </c>
      <c r="B48" s="38" t="s">
        <v>108</v>
      </c>
      <c r="C48" s="40">
        <v>25912</v>
      </c>
      <c r="D48" s="41" t="str">
        <f t="shared" si="0"/>
        <v>B.M</v>
      </c>
      <c r="E48" s="49">
        <f t="shared" si="1"/>
        <v>1970</v>
      </c>
      <c r="F48" s="49">
        <f t="shared" si="2"/>
        <v>9</v>
      </c>
      <c r="G48" s="49">
        <f t="shared" si="3"/>
        <v>10</v>
      </c>
      <c r="H48" s="49" t="str">
        <f t="shared" si="4"/>
        <v>piątek</v>
      </c>
      <c r="I48" s="49">
        <f t="shared" ca="1" si="5"/>
        <v>55</v>
      </c>
      <c r="J48" s="42"/>
      <c r="K48" s="42"/>
      <c r="L48" s="42"/>
      <c r="M48" s="42"/>
    </row>
    <row r="49" spans="1:13">
      <c r="A49" s="38" t="s">
        <v>153</v>
      </c>
      <c r="B49" s="38" t="s">
        <v>154</v>
      </c>
      <c r="C49" s="40">
        <v>25045</v>
      </c>
      <c r="D49" s="41" t="str">
        <f t="shared" si="0"/>
        <v>S.R</v>
      </c>
      <c r="E49" s="49">
        <f t="shared" si="1"/>
        <v>1968</v>
      </c>
      <c r="F49" s="49">
        <f t="shared" si="2"/>
        <v>5</v>
      </c>
      <c r="G49" s="49">
        <f t="shared" si="3"/>
        <v>26</v>
      </c>
      <c r="H49" s="49" t="str">
        <f t="shared" si="4"/>
        <v>sobota</v>
      </c>
      <c r="I49" s="49">
        <f t="shared" ca="1" si="5"/>
        <v>57</v>
      </c>
      <c r="J49" s="42"/>
      <c r="K49" s="42"/>
      <c r="L49" s="42"/>
      <c r="M49" s="42"/>
    </row>
    <row r="50" spans="1:13">
      <c r="A50" s="38" t="s">
        <v>155</v>
      </c>
      <c r="B50" s="38" t="s">
        <v>156</v>
      </c>
      <c r="C50" s="40">
        <v>24714</v>
      </c>
      <c r="D50" s="41" t="str">
        <f t="shared" si="0"/>
        <v>M.J</v>
      </c>
      <c r="E50" s="49">
        <f t="shared" si="1"/>
        <v>1967</v>
      </c>
      <c r="F50" s="49">
        <f t="shared" si="2"/>
        <v>1</v>
      </c>
      <c r="G50" s="49">
        <f t="shared" si="3"/>
        <v>30</v>
      </c>
      <c r="H50" s="49" t="str">
        <f t="shared" si="4"/>
        <v>czwartek</v>
      </c>
      <c r="I50" s="49">
        <f t="shared" ca="1" si="5"/>
        <v>58</v>
      </c>
      <c r="J50" s="42"/>
      <c r="K50" s="42"/>
      <c r="L50" s="42"/>
      <c r="M50" s="42"/>
    </row>
    <row r="51" spans="1:13">
      <c r="A51" s="38" t="s">
        <v>157</v>
      </c>
      <c r="B51" s="38" t="s">
        <v>158</v>
      </c>
      <c r="C51" s="40">
        <v>23843</v>
      </c>
      <c r="D51" s="41" t="str">
        <f t="shared" si="0"/>
        <v>Z.M</v>
      </c>
      <c r="E51" s="49">
        <f t="shared" si="1"/>
        <v>1965</v>
      </c>
      <c r="F51" s="49">
        <f t="shared" si="2"/>
        <v>11</v>
      </c>
      <c r="G51" s="49">
        <f t="shared" si="3"/>
        <v>11</v>
      </c>
      <c r="H51" s="49" t="str">
        <f t="shared" si="4"/>
        <v>poniedziałek</v>
      </c>
      <c r="I51" s="49">
        <f t="shared" ca="1" si="5"/>
        <v>60</v>
      </c>
      <c r="J51" s="42"/>
      <c r="K51" s="42"/>
      <c r="L51" s="42"/>
      <c r="M51" s="42"/>
    </row>
    <row r="52" spans="1:13">
      <c r="A52" s="38" t="s">
        <v>159</v>
      </c>
      <c r="B52" s="38" t="s">
        <v>156</v>
      </c>
      <c r="C52" s="40">
        <v>24655</v>
      </c>
      <c r="D52" s="41" t="str">
        <f t="shared" si="0"/>
        <v>R.J</v>
      </c>
      <c r="E52" s="49">
        <f t="shared" si="1"/>
        <v>1967</v>
      </c>
      <c r="F52" s="49">
        <f t="shared" si="2"/>
        <v>4</v>
      </c>
      <c r="G52" s="49">
        <f t="shared" si="3"/>
        <v>2</v>
      </c>
      <c r="H52" s="49" t="str">
        <f t="shared" si="4"/>
        <v>poniedziałek</v>
      </c>
      <c r="I52" s="49">
        <f t="shared" ca="1" si="5"/>
        <v>58</v>
      </c>
      <c r="J52" s="42"/>
      <c r="K52" s="42"/>
      <c r="L52" s="42"/>
      <c r="M52" s="42"/>
    </row>
    <row r="53" spans="1:13">
      <c r="A53" s="38" t="s">
        <v>160</v>
      </c>
      <c r="B53" s="38" t="s">
        <v>156</v>
      </c>
      <c r="C53" s="40">
        <v>23012</v>
      </c>
      <c r="D53" s="41" t="str">
        <f t="shared" si="0"/>
        <v>S.J</v>
      </c>
      <c r="E53" s="49">
        <f t="shared" si="1"/>
        <v>1963</v>
      </c>
      <c r="F53" s="49">
        <f t="shared" si="2"/>
        <v>2</v>
      </c>
      <c r="G53" s="49">
        <f t="shared" si="3"/>
        <v>1</v>
      </c>
      <c r="H53" s="49" t="str">
        <f t="shared" si="4"/>
        <v>środa</v>
      </c>
      <c r="I53" s="49">
        <f t="shared" ca="1" si="5"/>
        <v>62</v>
      </c>
      <c r="J53" s="42"/>
      <c r="K53" s="42"/>
      <c r="L53" s="42"/>
      <c r="M53" s="42"/>
    </row>
    <row r="54" spans="1:13">
      <c r="A54" s="38" t="s">
        <v>161</v>
      </c>
      <c r="B54" s="38" t="s">
        <v>162</v>
      </c>
      <c r="C54" s="40">
        <v>23633</v>
      </c>
      <c r="D54" s="41" t="str">
        <f t="shared" si="0"/>
        <v>S.T</v>
      </c>
      <c r="E54" s="49">
        <f t="shared" si="1"/>
        <v>1964</v>
      </c>
      <c r="F54" s="49">
        <f t="shared" si="2"/>
        <v>10</v>
      </c>
      <c r="G54" s="49">
        <f t="shared" si="3"/>
        <v>13</v>
      </c>
      <c r="H54" s="49" t="str">
        <f t="shared" si="4"/>
        <v>poniedziałek</v>
      </c>
      <c r="I54" s="49">
        <f t="shared" ca="1" si="5"/>
        <v>61</v>
      </c>
      <c r="J54" s="42"/>
      <c r="K54" s="42"/>
      <c r="L54" s="42"/>
      <c r="M54" s="42"/>
    </row>
    <row r="55" spans="1:13">
      <c r="A55" s="38" t="s">
        <v>163</v>
      </c>
      <c r="B55" s="38" t="s">
        <v>122</v>
      </c>
      <c r="C55" s="40">
        <v>23446</v>
      </c>
      <c r="D55" s="41" t="str">
        <f t="shared" si="0"/>
        <v>K.A</v>
      </c>
      <c r="E55" s="49">
        <f t="shared" si="1"/>
        <v>1964</v>
      </c>
      <c r="F55" s="49">
        <f t="shared" si="2"/>
        <v>11</v>
      </c>
      <c r="G55" s="49">
        <f t="shared" si="3"/>
        <v>10</v>
      </c>
      <c r="H55" s="49" t="str">
        <f t="shared" si="4"/>
        <v>środa</v>
      </c>
      <c r="I55" s="49">
        <f t="shared" ca="1" si="5"/>
        <v>61</v>
      </c>
      <c r="J55" s="42"/>
      <c r="K55" s="42"/>
      <c r="L55" s="42"/>
      <c r="M55" s="42"/>
    </row>
    <row r="56" spans="1:13">
      <c r="A56" s="38" t="s">
        <v>164</v>
      </c>
      <c r="B56" s="38" t="s">
        <v>165</v>
      </c>
      <c r="C56" s="40">
        <v>24108</v>
      </c>
      <c r="D56" s="41" t="str">
        <f t="shared" si="0"/>
        <v>G.S</v>
      </c>
      <c r="E56" s="49">
        <f t="shared" si="1"/>
        <v>1966</v>
      </c>
      <c r="F56" s="49">
        <f t="shared" si="2"/>
        <v>12</v>
      </c>
      <c r="G56" s="49">
        <f t="shared" si="3"/>
        <v>1</v>
      </c>
      <c r="H56" s="49" t="str">
        <f t="shared" si="4"/>
        <v>niedziela</v>
      </c>
      <c r="I56" s="49">
        <f t="shared" ca="1" si="5"/>
        <v>59</v>
      </c>
      <c r="J56" s="42"/>
      <c r="K56" s="42"/>
      <c r="L56" s="42"/>
      <c r="M56" s="42"/>
    </row>
    <row r="57" spans="1:13">
      <c r="A57" s="38" t="s">
        <v>166</v>
      </c>
      <c r="B57" s="38" t="s">
        <v>108</v>
      </c>
      <c r="C57" s="40">
        <v>23732</v>
      </c>
      <c r="D57" s="41" t="str">
        <f t="shared" si="0"/>
        <v>B.M</v>
      </c>
      <c r="E57" s="49">
        <f t="shared" si="1"/>
        <v>1964</v>
      </c>
      <c r="F57" s="49">
        <f t="shared" si="2"/>
        <v>1</v>
      </c>
      <c r="G57" s="49">
        <f t="shared" si="3"/>
        <v>21</v>
      </c>
      <c r="H57" s="49" t="str">
        <f t="shared" si="4"/>
        <v>wtorek</v>
      </c>
      <c r="I57" s="49">
        <f t="shared" ca="1" si="5"/>
        <v>61</v>
      </c>
      <c r="J57" s="42"/>
      <c r="K57" s="42"/>
      <c r="L57" s="42"/>
      <c r="M57" s="42"/>
    </row>
    <row r="58" spans="1:13">
      <c r="A58" s="38" t="s">
        <v>167</v>
      </c>
      <c r="B58" s="38" t="s">
        <v>168</v>
      </c>
      <c r="C58" s="40">
        <v>24905</v>
      </c>
      <c r="D58" s="41" t="str">
        <f t="shared" si="0"/>
        <v>J.M</v>
      </c>
      <c r="E58" s="49">
        <f t="shared" si="1"/>
        <v>1968</v>
      </c>
      <c r="F58" s="49">
        <f t="shared" si="2"/>
        <v>9</v>
      </c>
      <c r="G58" s="49">
        <f t="shared" si="3"/>
        <v>8</v>
      </c>
      <c r="H58" s="49" t="str">
        <f t="shared" si="4"/>
        <v>sobota</v>
      </c>
      <c r="I58" s="49">
        <f t="shared" ca="1" si="5"/>
        <v>57</v>
      </c>
      <c r="J58" s="42"/>
      <c r="K58" s="42"/>
      <c r="L58" s="42"/>
      <c r="M58" s="42"/>
    </row>
    <row r="59" spans="1:13">
      <c r="A59" s="38" t="s">
        <v>157</v>
      </c>
      <c r="B59" s="38" t="s">
        <v>122</v>
      </c>
      <c r="C59" s="40">
        <v>24173</v>
      </c>
      <c r="D59" s="41" t="str">
        <f t="shared" si="0"/>
        <v>Z.A</v>
      </c>
      <c r="E59" s="49">
        <f t="shared" si="1"/>
        <v>1966</v>
      </c>
      <c r="F59" s="49">
        <f t="shared" si="2"/>
        <v>4</v>
      </c>
      <c r="G59" s="49">
        <f t="shared" si="3"/>
        <v>7</v>
      </c>
      <c r="H59" s="49" t="str">
        <f t="shared" si="4"/>
        <v>wtorek</v>
      </c>
      <c r="I59" s="49">
        <f t="shared" ca="1" si="5"/>
        <v>59</v>
      </c>
      <c r="J59" s="42"/>
      <c r="K59" s="42"/>
      <c r="L59" s="42"/>
      <c r="M59" s="42"/>
    </row>
    <row r="60" spans="1:13">
      <c r="A60" s="38" t="s">
        <v>160</v>
      </c>
      <c r="B60" s="38" t="s">
        <v>156</v>
      </c>
      <c r="C60" s="40">
        <v>23881</v>
      </c>
      <c r="D60" s="41" t="str">
        <f t="shared" si="0"/>
        <v>S.J</v>
      </c>
      <c r="E60" s="49">
        <f t="shared" si="1"/>
        <v>1965</v>
      </c>
      <c r="F60" s="49">
        <f t="shared" si="2"/>
        <v>12</v>
      </c>
      <c r="G60" s="49">
        <f t="shared" si="3"/>
        <v>19</v>
      </c>
      <c r="H60" s="49" t="str">
        <f t="shared" si="4"/>
        <v>czwartek</v>
      </c>
      <c r="I60" s="49">
        <f t="shared" ca="1" si="5"/>
        <v>60</v>
      </c>
      <c r="J60" s="42"/>
      <c r="K60" s="42"/>
      <c r="L60" s="42"/>
      <c r="M60" s="42"/>
    </row>
    <row r="61" spans="1:13">
      <c r="A61" s="38" t="s">
        <v>161</v>
      </c>
      <c r="B61" s="38" t="s">
        <v>156</v>
      </c>
      <c r="C61" s="40">
        <v>22362</v>
      </c>
      <c r="D61" s="41" t="str">
        <f t="shared" si="0"/>
        <v>S.J</v>
      </c>
      <c r="E61" s="49">
        <f t="shared" si="1"/>
        <v>1961</v>
      </c>
      <c r="F61" s="49">
        <f t="shared" si="2"/>
        <v>3</v>
      </c>
      <c r="G61" s="49">
        <f t="shared" si="3"/>
        <v>22</v>
      </c>
      <c r="H61" s="49" t="str">
        <f t="shared" si="4"/>
        <v>czwartek</v>
      </c>
      <c r="I61" s="49">
        <f t="shared" ca="1" si="5"/>
        <v>64</v>
      </c>
      <c r="J61" s="42"/>
      <c r="K61" s="42"/>
      <c r="L61" s="42"/>
      <c r="M61" s="42"/>
    </row>
    <row r="62" spans="1:13">
      <c r="A62" s="38" t="s">
        <v>159</v>
      </c>
      <c r="B62" s="38" t="s">
        <v>169</v>
      </c>
      <c r="C62" s="40">
        <v>23939</v>
      </c>
      <c r="D62" s="41" t="str">
        <f t="shared" si="0"/>
        <v>R.M</v>
      </c>
      <c r="E62" s="49">
        <f t="shared" si="1"/>
        <v>1965</v>
      </c>
      <c r="F62" s="49">
        <f t="shared" si="2"/>
        <v>2</v>
      </c>
      <c r="G62" s="49">
        <f t="shared" si="3"/>
        <v>16</v>
      </c>
      <c r="H62" s="49" t="str">
        <f t="shared" si="4"/>
        <v>sobota</v>
      </c>
      <c r="I62" s="49">
        <f t="shared" ca="1" si="5"/>
        <v>60</v>
      </c>
      <c r="J62" s="42"/>
      <c r="K62" s="42"/>
      <c r="L62" s="42"/>
      <c r="M62" s="42"/>
    </row>
    <row r="63" spans="1:13">
      <c r="A63" s="38" t="s">
        <v>163</v>
      </c>
      <c r="B63" s="38" t="s">
        <v>108</v>
      </c>
      <c r="C63" s="40">
        <v>23324</v>
      </c>
      <c r="D63" s="41" t="str">
        <f t="shared" si="0"/>
        <v>K.M</v>
      </c>
      <c r="E63" s="49">
        <f t="shared" si="1"/>
        <v>1963</v>
      </c>
      <c r="F63" s="49">
        <f t="shared" si="2"/>
        <v>5</v>
      </c>
      <c r="G63" s="49">
        <f t="shared" si="3"/>
        <v>9</v>
      </c>
      <c r="H63" s="49" t="str">
        <f t="shared" si="4"/>
        <v>niedziela</v>
      </c>
      <c r="I63" s="49">
        <f t="shared" ca="1" si="5"/>
        <v>62</v>
      </c>
      <c r="J63" s="42"/>
      <c r="K63" s="42"/>
      <c r="L63" s="42"/>
      <c r="M63" s="42"/>
    </row>
    <row r="64" spans="1:13">
      <c r="A64" s="38" t="s">
        <v>167</v>
      </c>
      <c r="B64" s="38" t="s">
        <v>170</v>
      </c>
      <c r="C64" s="40">
        <v>25034</v>
      </c>
      <c r="D64" s="41" t="str">
        <f t="shared" si="0"/>
        <v>J.M</v>
      </c>
      <c r="E64" s="49">
        <f t="shared" si="1"/>
        <v>1968</v>
      </c>
      <c r="F64" s="49">
        <f t="shared" si="2"/>
        <v>7</v>
      </c>
      <c r="G64" s="49">
        <f t="shared" si="3"/>
        <v>15</v>
      </c>
      <c r="H64" s="49" t="str">
        <f t="shared" si="4"/>
        <v>wtorek</v>
      </c>
      <c r="I64" s="49">
        <f t="shared" ca="1" si="5"/>
        <v>57</v>
      </c>
      <c r="J64" s="42"/>
      <c r="K64" s="42"/>
      <c r="L64" s="42"/>
      <c r="M64" s="42"/>
    </row>
    <row r="65" spans="1:13">
      <c r="A65" s="38" t="s">
        <v>171</v>
      </c>
      <c r="B65" s="38" t="s">
        <v>165</v>
      </c>
      <c r="C65" s="40">
        <v>25337</v>
      </c>
      <c r="D65" s="41" t="str">
        <f t="shared" si="0"/>
        <v>G.S</v>
      </c>
      <c r="E65" s="49">
        <f t="shared" si="1"/>
        <v>1969</v>
      </c>
      <c r="F65" s="49">
        <f t="shared" si="2"/>
        <v>7</v>
      </c>
      <c r="G65" s="49">
        <f t="shared" si="3"/>
        <v>14</v>
      </c>
      <c r="H65" s="49" t="str">
        <f t="shared" si="4"/>
        <v>czwartek</v>
      </c>
      <c r="I65" s="49">
        <f t="shared" ca="1" si="5"/>
        <v>56</v>
      </c>
      <c r="J65" s="42"/>
      <c r="K65" s="42"/>
      <c r="L65" s="42"/>
      <c r="M65" s="42"/>
    </row>
    <row r="66" spans="1:13">
      <c r="A66" s="38" t="s">
        <v>166</v>
      </c>
      <c r="B66" s="38" t="s">
        <v>162</v>
      </c>
      <c r="C66" s="40">
        <v>24101</v>
      </c>
      <c r="D66" s="41" t="str">
        <f t="shared" si="0"/>
        <v>B.T</v>
      </c>
      <c r="E66" s="49">
        <f t="shared" si="1"/>
        <v>1965</v>
      </c>
      <c r="F66" s="49">
        <f t="shared" si="2"/>
        <v>4</v>
      </c>
      <c r="G66" s="49">
        <f t="shared" si="3"/>
        <v>25</v>
      </c>
      <c r="H66" s="49" t="str">
        <f t="shared" si="4"/>
        <v>niedziela</v>
      </c>
      <c r="I66" s="49">
        <f t="shared" ca="1" si="5"/>
        <v>60</v>
      </c>
      <c r="J66" s="42"/>
      <c r="K66" s="42"/>
      <c r="L66" s="42"/>
      <c r="M66" s="42"/>
    </row>
    <row r="67" spans="1:13">
      <c r="A67" s="38" t="s">
        <v>172</v>
      </c>
      <c r="B67" s="38" t="s">
        <v>173</v>
      </c>
      <c r="C67" s="40">
        <v>20419</v>
      </c>
      <c r="D67" s="41" t="str">
        <f t="shared" si="0"/>
        <v>S.A</v>
      </c>
      <c r="E67" s="49">
        <f t="shared" si="1"/>
        <v>1955</v>
      </c>
      <c r="F67" s="49">
        <f t="shared" si="2"/>
        <v>5</v>
      </c>
      <c r="G67" s="49">
        <f t="shared" si="3"/>
        <v>26</v>
      </c>
      <c r="H67" s="49" t="str">
        <f t="shared" si="4"/>
        <v>niedziela</v>
      </c>
      <c r="I67" s="49">
        <f t="shared" ca="1" si="5"/>
        <v>70</v>
      </c>
      <c r="J67" s="42"/>
      <c r="K67" s="42"/>
      <c r="L67" s="42"/>
      <c r="M67" s="42"/>
    </row>
    <row r="68" spans="1:13">
      <c r="A68" s="38" t="s">
        <v>174</v>
      </c>
      <c r="B68" s="38" t="s">
        <v>175</v>
      </c>
      <c r="C68" s="40">
        <v>21636</v>
      </c>
      <c r="D68" s="41" t="str">
        <f t="shared" si="0"/>
        <v>K.D</v>
      </c>
      <c r="E68" s="49">
        <f t="shared" si="1"/>
        <v>1959</v>
      </c>
      <c r="F68" s="49">
        <f t="shared" si="2"/>
        <v>3</v>
      </c>
      <c r="G68" s="49">
        <f t="shared" si="3"/>
        <v>27</v>
      </c>
      <c r="H68" s="49" t="str">
        <f t="shared" si="4"/>
        <v>sobota</v>
      </c>
      <c r="I68" s="49">
        <f t="shared" ca="1" si="5"/>
        <v>66</v>
      </c>
      <c r="J68" s="42"/>
      <c r="K68" s="42"/>
      <c r="L68" s="42"/>
      <c r="M68" s="42"/>
    </row>
    <row r="69" spans="1:13">
      <c r="A69" s="38" t="s">
        <v>176</v>
      </c>
      <c r="B69" s="38" t="s">
        <v>125</v>
      </c>
      <c r="C69" s="40">
        <v>24104</v>
      </c>
      <c r="D69" s="41" t="str">
        <f t="shared" ref="D69:D132" si="6">CONCATENATE(LEFT(A69,1),".",LEFT(B69,1))</f>
        <v>K.E</v>
      </c>
      <c r="E69" s="49">
        <f t="shared" ref="E69:E132" si="7">YEAR(C69)</f>
        <v>1965</v>
      </c>
      <c r="F69" s="49">
        <f t="shared" ref="F69:F132" si="8">MONTH(C105)</f>
        <v>10</v>
      </c>
      <c r="G69" s="49">
        <f t="shared" ref="G69:G132" si="9">DAY(C69)</f>
        <v>28</v>
      </c>
      <c r="H69" s="49" t="str">
        <f t="shared" ref="H69:H132" si="10">IF(WEEKDAY(C69,1)=1,"poniedziałek",IF(WEEKDAY(C69,1)=2,"wtorek",IF(WEEKDAY(C69,1)=3,"środa",IF(WEEKDAY(C69,1)=4,"czwartek",IF(WEEKDAY(C69,1)=5,"piątek",IF(WEEKDAY(C69,1)=6,"sobota","niedziela"))))))</f>
        <v>środa</v>
      </c>
      <c r="I69" s="49">
        <f t="shared" ref="I69:I132" ca="1" si="11">YEAR(TODAY())-YEAR(C69)</f>
        <v>60</v>
      </c>
      <c r="J69" s="42"/>
      <c r="K69" s="42"/>
      <c r="L69" s="42"/>
      <c r="M69" s="42"/>
    </row>
    <row r="70" spans="1:13">
      <c r="A70" s="38" t="s">
        <v>177</v>
      </c>
      <c r="B70" s="38" t="s">
        <v>178</v>
      </c>
      <c r="C70" s="40">
        <v>23068</v>
      </c>
      <c r="D70" s="41" t="str">
        <f t="shared" si="6"/>
        <v>W.F</v>
      </c>
      <c r="E70" s="49">
        <f t="shared" si="7"/>
        <v>1963</v>
      </c>
      <c r="F70" s="49">
        <f t="shared" si="8"/>
        <v>11</v>
      </c>
      <c r="G70" s="49">
        <f t="shared" si="9"/>
        <v>26</v>
      </c>
      <c r="H70" s="49" t="str">
        <f t="shared" si="10"/>
        <v>środa</v>
      </c>
      <c r="I70" s="49">
        <f t="shared" ca="1" si="11"/>
        <v>62</v>
      </c>
      <c r="J70" s="42"/>
      <c r="K70" s="42"/>
      <c r="L70" s="42"/>
      <c r="M70" s="42"/>
    </row>
    <row r="71" spans="1:13">
      <c r="A71" s="38" t="s">
        <v>179</v>
      </c>
      <c r="B71" s="38" t="s">
        <v>137</v>
      </c>
      <c r="C71" s="40">
        <v>22219</v>
      </c>
      <c r="D71" s="41" t="str">
        <f t="shared" si="6"/>
        <v>K.G</v>
      </c>
      <c r="E71" s="49">
        <f t="shared" si="7"/>
        <v>1960</v>
      </c>
      <c r="F71" s="49">
        <f t="shared" si="8"/>
        <v>7</v>
      </c>
      <c r="G71" s="49">
        <f t="shared" si="9"/>
        <v>30</v>
      </c>
      <c r="H71" s="49" t="str">
        <f t="shared" si="10"/>
        <v>poniedziałek</v>
      </c>
      <c r="I71" s="49">
        <f t="shared" ca="1" si="11"/>
        <v>65</v>
      </c>
      <c r="J71" s="42"/>
      <c r="K71" s="42"/>
      <c r="L71" s="42"/>
      <c r="M71" s="42"/>
    </row>
    <row r="72" spans="1:13">
      <c r="A72" s="38" t="s">
        <v>138</v>
      </c>
      <c r="B72" s="38" t="s">
        <v>137</v>
      </c>
      <c r="C72" s="40">
        <v>25698</v>
      </c>
      <c r="D72" s="41" t="str">
        <f t="shared" si="6"/>
        <v>G.G</v>
      </c>
      <c r="E72" s="49">
        <f t="shared" si="7"/>
        <v>1970</v>
      </c>
      <c r="F72" s="49">
        <f t="shared" si="8"/>
        <v>5</v>
      </c>
      <c r="G72" s="49">
        <f t="shared" si="9"/>
        <v>10</v>
      </c>
      <c r="H72" s="49" t="str">
        <f t="shared" si="10"/>
        <v>poniedziałek</v>
      </c>
      <c r="I72" s="49">
        <f t="shared" ca="1" si="11"/>
        <v>55</v>
      </c>
      <c r="J72" s="42"/>
      <c r="K72" s="42"/>
      <c r="L72" s="42"/>
      <c r="M72" s="42"/>
    </row>
    <row r="73" spans="1:13">
      <c r="A73" s="38" t="s">
        <v>139</v>
      </c>
      <c r="B73" s="38" t="s">
        <v>140</v>
      </c>
      <c r="C73" s="40">
        <v>23212</v>
      </c>
      <c r="D73" s="41" t="str">
        <f t="shared" si="6"/>
        <v>I.S</v>
      </c>
      <c r="E73" s="49">
        <f t="shared" si="7"/>
        <v>1963</v>
      </c>
      <c r="F73" s="49">
        <f t="shared" si="8"/>
        <v>11</v>
      </c>
      <c r="G73" s="49">
        <f t="shared" si="9"/>
        <v>20</v>
      </c>
      <c r="H73" s="49" t="str">
        <f t="shared" si="10"/>
        <v>niedziela</v>
      </c>
      <c r="I73" s="49">
        <f t="shared" ca="1" si="11"/>
        <v>62</v>
      </c>
      <c r="J73" s="42"/>
      <c r="K73" s="42"/>
      <c r="L73" s="42"/>
      <c r="M73" s="42"/>
    </row>
    <row r="74" spans="1:13">
      <c r="A74" s="38" t="s">
        <v>141</v>
      </c>
      <c r="B74" s="38" t="s">
        <v>142</v>
      </c>
      <c r="C74" s="40">
        <v>20981</v>
      </c>
      <c r="D74" s="41" t="str">
        <f t="shared" si="6"/>
        <v>R.S</v>
      </c>
      <c r="E74" s="49">
        <f t="shared" si="7"/>
        <v>1957</v>
      </c>
      <c r="F74" s="49">
        <f t="shared" si="8"/>
        <v>1</v>
      </c>
      <c r="G74" s="49">
        <f t="shared" si="9"/>
        <v>10</v>
      </c>
      <c r="H74" s="49" t="str">
        <f t="shared" si="10"/>
        <v>wtorek</v>
      </c>
      <c r="I74" s="49">
        <f t="shared" ca="1" si="11"/>
        <v>68</v>
      </c>
      <c r="J74" s="42"/>
      <c r="K74" s="42"/>
      <c r="L74" s="42"/>
      <c r="M74" s="42"/>
    </row>
    <row r="75" spans="1:13">
      <c r="A75" s="38" t="s">
        <v>143</v>
      </c>
      <c r="B75" s="38" t="s">
        <v>144</v>
      </c>
      <c r="C75" s="40">
        <v>23843</v>
      </c>
      <c r="D75" s="41" t="str">
        <f t="shared" si="6"/>
        <v>B.B</v>
      </c>
      <c r="E75" s="49">
        <f t="shared" si="7"/>
        <v>1965</v>
      </c>
      <c r="F75" s="49">
        <f t="shared" si="8"/>
        <v>3</v>
      </c>
      <c r="G75" s="49">
        <f t="shared" si="9"/>
        <v>11</v>
      </c>
      <c r="H75" s="49" t="str">
        <f t="shared" si="10"/>
        <v>poniedziałek</v>
      </c>
      <c r="I75" s="49">
        <f t="shared" ca="1" si="11"/>
        <v>60</v>
      </c>
      <c r="J75" s="42"/>
      <c r="K75" s="42"/>
      <c r="L75" s="42"/>
      <c r="M75" s="42"/>
    </row>
    <row r="76" spans="1:13">
      <c r="A76" s="38" t="s">
        <v>118</v>
      </c>
      <c r="B76" s="38" t="s">
        <v>111</v>
      </c>
      <c r="C76" s="40">
        <v>24655</v>
      </c>
      <c r="D76" s="41" t="str">
        <f t="shared" si="6"/>
        <v>G.A</v>
      </c>
      <c r="E76" s="49">
        <f t="shared" si="7"/>
        <v>1967</v>
      </c>
      <c r="F76" s="49">
        <f t="shared" si="8"/>
        <v>12</v>
      </c>
      <c r="G76" s="49">
        <f t="shared" si="9"/>
        <v>2</v>
      </c>
      <c r="H76" s="49" t="str">
        <f t="shared" si="10"/>
        <v>poniedziałek</v>
      </c>
      <c r="I76" s="49">
        <f t="shared" ca="1" si="11"/>
        <v>58</v>
      </c>
      <c r="J76" s="42"/>
      <c r="K76" s="42"/>
      <c r="L76" s="42"/>
      <c r="M76" s="42"/>
    </row>
    <row r="77" spans="1:13">
      <c r="A77" s="38" t="s">
        <v>136</v>
      </c>
      <c r="B77" s="38" t="s">
        <v>142</v>
      </c>
      <c r="C77" s="40">
        <v>23013</v>
      </c>
      <c r="D77" s="41" t="str">
        <f t="shared" si="6"/>
        <v>P.S</v>
      </c>
      <c r="E77" s="49">
        <f t="shared" si="7"/>
        <v>1963</v>
      </c>
      <c r="F77" s="49">
        <f t="shared" si="8"/>
        <v>2</v>
      </c>
      <c r="G77" s="49">
        <f t="shared" si="9"/>
        <v>2</v>
      </c>
      <c r="H77" s="49" t="str">
        <f t="shared" si="10"/>
        <v>czwartek</v>
      </c>
      <c r="I77" s="49">
        <f t="shared" ca="1" si="11"/>
        <v>62</v>
      </c>
      <c r="J77" s="42"/>
      <c r="K77" s="42"/>
      <c r="L77" s="42"/>
      <c r="M77" s="42"/>
    </row>
    <row r="78" spans="1:13">
      <c r="A78" s="38" t="s">
        <v>116</v>
      </c>
      <c r="B78" s="38" t="s">
        <v>119</v>
      </c>
      <c r="C78" s="40">
        <v>23631</v>
      </c>
      <c r="D78" s="41" t="str">
        <f t="shared" si="6"/>
        <v>M.K</v>
      </c>
      <c r="E78" s="49">
        <f t="shared" si="7"/>
        <v>1964</v>
      </c>
      <c r="F78" s="49">
        <f t="shared" si="8"/>
        <v>10</v>
      </c>
      <c r="G78" s="49">
        <f t="shared" si="9"/>
        <v>11</v>
      </c>
      <c r="H78" s="49" t="str">
        <f t="shared" si="10"/>
        <v>sobota</v>
      </c>
      <c r="I78" s="49">
        <f t="shared" ca="1" si="11"/>
        <v>61</v>
      </c>
      <c r="J78" s="42"/>
      <c r="K78" s="42"/>
      <c r="L78" s="42"/>
      <c r="M78" s="42"/>
    </row>
    <row r="79" spans="1:13">
      <c r="A79" s="38" t="s">
        <v>127</v>
      </c>
      <c r="B79" s="38" t="s">
        <v>105</v>
      </c>
      <c r="C79" s="40">
        <v>23497</v>
      </c>
      <c r="D79" s="41" t="str">
        <f t="shared" si="6"/>
        <v>B.J</v>
      </c>
      <c r="E79" s="49">
        <f t="shared" si="7"/>
        <v>1964</v>
      </c>
      <c r="F79" s="49">
        <f t="shared" si="8"/>
        <v>5</v>
      </c>
      <c r="G79" s="49">
        <f t="shared" si="9"/>
        <v>30</v>
      </c>
      <c r="H79" s="49" t="str">
        <f t="shared" si="10"/>
        <v>piątek</v>
      </c>
      <c r="I79" s="49">
        <f t="shared" ca="1" si="11"/>
        <v>61</v>
      </c>
      <c r="J79" s="42"/>
      <c r="K79" s="42"/>
      <c r="L79" s="42"/>
      <c r="M79" s="42"/>
    </row>
    <row r="80" spans="1:13">
      <c r="A80" s="38" t="s">
        <v>139</v>
      </c>
      <c r="B80" s="38" t="s">
        <v>111</v>
      </c>
      <c r="C80" s="40">
        <v>24896</v>
      </c>
      <c r="D80" s="41" t="str">
        <f t="shared" si="6"/>
        <v>I.A</v>
      </c>
      <c r="E80" s="49">
        <f t="shared" si="7"/>
        <v>1968</v>
      </c>
      <c r="F80" s="49">
        <f t="shared" si="8"/>
        <v>7</v>
      </c>
      <c r="G80" s="49">
        <f t="shared" si="9"/>
        <v>28</v>
      </c>
      <c r="H80" s="49" t="str">
        <f t="shared" si="10"/>
        <v>czwartek</v>
      </c>
      <c r="I80" s="49">
        <f t="shared" ca="1" si="11"/>
        <v>57</v>
      </c>
      <c r="J80" s="42"/>
      <c r="K80" s="42"/>
      <c r="L80" s="42"/>
      <c r="M80" s="42"/>
    </row>
    <row r="81" spans="1:13">
      <c r="A81" s="38" t="s">
        <v>133</v>
      </c>
      <c r="B81" s="38" t="s">
        <v>149</v>
      </c>
      <c r="C81" s="40">
        <v>25927</v>
      </c>
      <c r="D81" s="41" t="str">
        <f t="shared" si="6"/>
        <v>H.B</v>
      </c>
      <c r="E81" s="49">
        <f t="shared" si="7"/>
        <v>1970</v>
      </c>
      <c r="F81" s="49">
        <f t="shared" si="8"/>
        <v>6</v>
      </c>
      <c r="G81" s="49">
        <f t="shared" si="9"/>
        <v>25</v>
      </c>
      <c r="H81" s="49" t="str">
        <f t="shared" si="10"/>
        <v>sobota</v>
      </c>
      <c r="I81" s="49">
        <f t="shared" ca="1" si="11"/>
        <v>55</v>
      </c>
      <c r="J81" s="42"/>
      <c r="K81" s="42"/>
      <c r="L81" s="42"/>
      <c r="M81" s="42"/>
    </row>
    <row r="82" spans="1:13">
      <c r="A82" s="38" t="s">
        <v>138</v>
      </c>
      <c r="B82" s="38" t="s">
        <v>144</v>
      </c>
      <c r="C82" s="40">
        <v>24893</v>
      </c>
      <c r="D82" s="41" t="str">
        <f t="shared" si="6"/>
        <v>G.B</v>
      </c>
      <c r="E82" s="49">
        <f t="shared" si="7"/>
        <v>1968</v>
      </c>
      <c r="F82" s="49">
        <f t="shared" si="8"/>
        <v>5</v>
      </c>
      <c r="G82" s="49">
        <f t="shared" si="9"/>
        <v>25</v>
      </c>
      <c r="H82" s="49" t="str">
        <f t="shared" si="10"/>
        <v>poniedziałek</v>
      </c>
      <c r="I82" s="49">
        <f t="shared" ca="1" si="11"/>
        <v>57</v>
      </c>
      <c r="J82" s="42"/>
      <c r="K82" s="42"/>
      <c r="L82" s="42"/>
      <c r="M82" s="42"/>
    </row>
    <row r="83" spans="1:13">
      <c r="A83" s="38" t="s">
        <v>118</v>
      </c>
      <c r="B83" s="38" t="s">
        <v>137</v>
      </c>
      <c r="C83" s="40">
        <v>25840</v>
      </c>
      <c r="D83" s="41" t="str">
        <f t="shared" si="6"/>
        <v>G.G</v>
      </c>
      <c r="E83" s="49">
        <f t="shared" si="7"/>
        <v>1970</v>
      </c>
      <c r="F83" s="49">
        <f t="shared" si="8"/>
        <v>9</v>
      </c>
      <c r="G83" s="49">
        <f t="shared" si="9"/>
        <v>29</v>
      </c>
      <c r="H83" s="49" t="str">
        <f t="shared" si="10"/>
        <v>środa</v>
      </c>
      <c r="I83" s="49">
        <f t="shared" ca="1" si="11"/>
        <v>55</v>
      </c>
      <c r="J83" s="42"/>
      <c r="K83" s="42"/>
      <c r="L83" s="42"/>
      <c r="M83" s="42"/>
    </row>
    <row r="84" spans="1:13">
      <c r="A84" s="38" t="s">
        <v>180</v>
      </c>
      <c r="B84" s="38" t="s">
        <v>105</v>
      </c>
      <c r="C84" s="40">
        <v>24733</v>
      </c>
      <c r="D84" s="41" t="str">
        <f t="shared" si="6"/>
        <v>G.J</v>
      </c>
      <c r="E84" s="49">
        <f t="shared" si="7"/>
        <v>1967</v>
      </c>
      <c r="F84" s="49">
        <f t="shared" si="8"/>
        <v>1</v>
      </c>
      <c r="G84" s="49">
        <f t="shared" si="9"/>
        <v>18</v>
      </c>
      <c r="H84" s="49" t="str">
        <f t="shared" si="10"/>
        <v>wtorek</v>
      </c>
      <c r="I84" s="49">
        <f t="shared" ca="1" si="11"/>
        <v>58</v>
      </c>
      <c r="J84" s="42"/>
      <c r="K84" s="42"/>
      <c r="L84" s="42"/>
      <c r="M84" s="42"/>
    </row>
    <row r="85" spans="1:13">
      <c r="A85" s="38" t="s">
        <v>181</v>
      </c>
      <c r="B85" s="38" t="s">
        <v>105</v>
      </c>
      <c r="C85" s="40">
        <v>25337</v>
      </c>
      <c r="D85" s="41" t="str">
        <f t="shared" si="6"/>
        <v>C.J</v>
      </c>
      <c r="E85" s="49">
        <f t="shared" si="7"/>
        <v>1969</v>
      </c>
      <c r="F85" s="49">
        <f t="shared" si="8"/>
        <v>8</v>
      </c>
      <c r="G85" s="49">
        <f t="shared" si="9"/>
        <v>14</v>
      </c>
      <c r="H85" s="49" t="str">
        <f t="shared" si="10"/>
        <v>czwartek</v>
      </c>
      <c r="I85" s="49">
        <f t="shared" ca="1" si="11"/>
        <v>56</v>
      </c>
      <c r="J85" s="42"/>
      <c r="K85" s="42"/>
      <c r="L85" s="42"/>
      <c r="M85" s="42"/>
    </row>
    <row r="86" spans="1:13">
      <c r="A86" s="38" t="s">
        <v>182</v>
      </c>
      <c r="B86" s="38" t="s">
        <v>183</v>
      </c>
      <c r="C86" s="40">
        <v>22651</v>
      </c>
      <c r="D86" s="41" t="str">
        <f t="shared" si="6"/>
        <v>B.J</v>
      </c>
      <c r="E86" s="49">
        <f t="shared" si="7"/>
        <v>1962</v>
      </c>
      <c r="F86" s="49">
        <f t="shared" si="8"/>
        <v>4</v>
      </c>
      <c r="G86" s="49">
        <f t="shared" si="9"/>
        <v>5</v>
      </c>
      <c r="H86" s="49" t="str">
        <f t="shared" si="10"/>
        <v>sobota</v>
      </c>
      <c r="I86" s="49">
        <f t="shared" ca="1" si="11"/>
        <v>63</v>
      </c>
      <c r="J86" s="42"/>
      <c r="K86" s="42"/>
      <c r="L86" s="42"/>
      <c r="M86" s="42"/>
    </row>
    <row r="87" spans="1:13">
      <c r="A87" s="38" t="s">
        <v>184</v>
      </c>
      <c r="B87" s="38" t="s">
        <v>119</v>
      </c>
      <c r="C87" s="40">
        <v>22968</v>
      </c>
      <c r="D87" s="41" t="str">
        <f t="shared" si="6"/>
        <v>B.K</v>
      </c>
      <c r="E87" s="49">
        <f t="shared" si="7"/>
        <v>1962</v>
      </c>
      <c r="F87" s="49">
        <f t="shared" si="8"/>
        <v>12</v>
      </c>
      <c r="G87" s="49">
        <f t="shared" si="9"/>
        <v>18</v>
      </c>
      <c r="H87" s="49" t="str">
        <f t="shared" si="10"/>
        <v>poniedziałek</v>
      </c>
      <c r="I87" s="49">
        <f t="shared" ca="1" si="11"/>
        <v>63</v>
      </c>
      <c r="J87" s="42"/>
      <c r="K87" s="42"/>
      <c r="L87" s="42"/>
      <c r="M87" s="42"/>
    </row>
    <row r="88" spans="1:13">
      <c r="A88" s="38" t="s">
        <v>185</v>
      </c>
      <c r="B88" s="38" t="s">
        <v>108</v>
      </c>
      <c r="C88" s="40">
        <v>22031</v>
      </c>
      <c r="D88" s="41" t="str">
        <f t="shared" si="6"/>
        <v>B.M</v>
      </c>
      <c r="E88" s="49">
        <f t="shared" si="7"/>
        <v>1960</v>
      </c>
      <c r="F88" s="49">
        <f t="shared" si="8"/>
        <v>11</v>
      </c>
      <c r="G88" s="49">
        <f t="shared" si="9"/>
        <v>25</v>
      </c>
      <c r="H88" s="49" t="str">
        <f t="shared" si="10"/>
        <v>wtorek</v>
      </c>
      <c r="I88" s="49">
        <f t="shared" ca="1" si="11"/>
        <v>65</v>
      </c>
      <c r="J88" s="42"/>
      <c r="K88" s="42"/>
      <c r="L88" s="42"/>
      <c r="M88" s="42"/>
    </row>
    <row r="89" spans="1:13">
      <c r="A89" s="38" t="s">
        <v>110</v>
      </c>
      <c r="B89" s="38" t="s">
        <v>142</v>
      </c>
      <c r="C89" s="40">
        <v>23775</v>
      </c>
      <c r="D89" s="41" t="str">
        <f t="shared" si="6"/>
        <v>A.S</v>
      </c>
      <c r="E89" s="49">
        <f t="shared" si="7"/>
        <v>1965</v>
      </c>
      <c r="F89" s="49">
        <f t="shared" si="8"/>
        <v>3</v>
      </c>
      <c r="G89" s="49">
        <f t="shared" si="9"/>
        <v>2</v>
      </c>
      <c r="H89" s="49" t="str">
        <f t="shared" si="10"/>
        <v>środa</v>
      </c>
      <c r="I89" s="49">
        <f t="shared" ca="1" si="11"/>
        <v>60</v>
      </c>
      <c r="J89" s="42"/>
      <c r="K89" s="42"/>
      <c r="L89" s="42"/>
      <c r="M89" s="42"/>
    </row>
    <row r="90" spans="1:13">
      <c r="A90" s="38" t="s">
        <v>148</v>
      </c>
      <c r="B90" s="38" t="s">
        <v>142</v>
      </c>
      <c r="C90" s="40">
        <v>26211</v>
      </c>
      <c r="D90" s="41" t="str">
        <f t="shared" si="6"/>
        <v>K.S</v>
      </c>
      <c r="E90" s="49">
        <f t="shared" si="7"/>
        <v>1971</v>
      </c>
      <c r="F90" s="49">
        <f t="shared" si="8"/>
        <v>12</v>
      </c>
      <c r="G90" s="49">
        <f t="shared" si="9"/>
        <v>5</v>
      </c>
      <c r="H90" s="49" t="str">
        <f t="shared" si="10"/>
        <v>środa</v>
      </c>
      <c r="I90" s="49">
        <f t="shared" ca="1" si="11"/>
        <v>54</v>
      </c>
      <c r="J90" s="42"/>
      <c r="K90" s="42"/>
      <c r="L90" s="42"/>
      <c r="M90" s="42"/>
    </row>
    <row r="91" spans="1:13">
      <c r="A91" s="38" t="s">
        <v>150</v>
      </c>
      <c r="B91" s="38" t="s">
        <v>140</v>
      </c>
      <c r="C91" s="40">
        <v>24779</v>
      </c>
      <c r="D91" s="41" t="str">
        <f t="shared" si="6"/>
        <v>G.S</v>
      </c>
      <c r="E91" s="49">
        <f t="shared" si="7"/>
        <v>1967</v>
      </c>
      <c r="F91" s="49">
        <f t="shared" si="8"/>
        <v>2</v>
      </c>
      <c r="G91" s="49">
        <f t="shared" si="9"/>
        <v>3</v>
      </c>
      <c r="H91" s="49" t="str">
        <f t="shared" si="10"/>
        <v>sobota</v>
      </c>
      <c r="I91" s="49">
        <f t="shared" ca="1" si="11"/>
        <v>58</v>
      </c>
      <c r="J91" s="42"/>
      <c r="K91" s="42"/>
      <c r="L91" s="42"/>
      <c r="M91" s="42"/>
    </row>
    <row r="92" spans="1:13">
      <c r="A92" s="38" t="s">
        <v>152</v>
      </c>
      <c r="B92" s="38" t="s">
        <v>151</v>
      </c>
      <c r="C92" s="40">
        <v>25912</v>
      </c>
      <c r="D92" s="41" t="str">
        <f t="shared" si="6"/>
        <v>B.Z</v>
      </c>
      <c r="E92" s="49">
        <f t="shared" si="7"/>
        <v>1970</v>
      </c>
      <c r="F92" s="49">
        <f t="shared" si="8"/>
        <v>10</v>
      </c>
      <c r="G92" s="49">
        <f t="shared" si="9"/>
        <v>10</v>
      </c>
      <c r="H92" s="49" t="str">
        <f t="shared" si="10"/>
        <v>piątek</v>
      </c>
      <c r="I92" s="49">
        <f t="shared" ca="1" si="11"/>
        <v>55</v>
      </c>
      <c r="J92" s="42"/>
      <c r="K92" s="42"/>
      <c r="L92" s="42"/>
      <c r="M92" s="42"/>
    </row>
    <row r="93" spans="1:13">
      <c r="A93" s="38" t="s">
        <v>163</v>
      </c>
      <c r="B93" s="38" t="s">
        <v>186</v>
      </c>
      <c r="C93" s="40">
        <v>23013</v>
      </c>
      <c r="D93" s="41" t="str">
        <f t="shared" si="6"/>
        <v>K.M</v>
      </c>
      <c r="E93" s="49">
        <f t="shared" si="7"/>
        <v>1963</v>
      </c>
      <c r="F93" s="49">
        <f t="shared" si="8"/>
        <v>5</v>
      </c>
      <c r="G93" s="49">
        <f t="shared" si="9"/>
        <v>2</v>
      </c>
      <c r="H93" s="49" t="str">
        <f t="shared" si="10"/>
        <v>czwartek</v>
      </c>
      <c r="I93" s="49">
        <f t="shared" ca="1" si="11"/>
        <v>62</v>
      </c>
      <c r="J93" s="42"/>
      <c r="K93" s="42"/>
      <c r="L93" s="42"/>
      <c r="M93" s="42"/>
    </row>
    <row r="94" spans="1:13">
      <c r="A94" s="38" t="s">
        <v>187</v>
      </c>
      <c r="B94" s="38" t="s">
        <v>125</v>
      </c>
      <c r="C94" s="40">
        <v>23631</v>
      </c>
      <c r="D94" s="41" t="str">
        <f t="shared" si="6"/>
        <v>K.E</v>
      </c>
      <c r="E94" s="49">
        <f t="shared" si="7"/>
        <v>1964</v>
      </c>
      <c r="F94" s="49">
        <f t="shared" si="8"/>
        <v>7</v>
      </c>
      <c r="G94" s="49">
        <f t="shared" si="9"/>
        <v>11</v>
      </c>
      <c r="H94" s="49" t="str">
        <f t="shared" si="10"/>
        <v>sobota</v>
      </c>
      <c r="I94" s="49">
        <f t="shared" ca="1" si="11"/>
        <v>61</v>
      </c>
      <c r="J94" s="42"/>
      <c r="K94" s="42"/>
      <c r="L94" s="42"/>
      <c r="M94" s="42"/>
    </row>
    <row r="95" spans="1:13">
      <c r="A95" s="38" t="s">
        <v>188</v>
      </c>
      <c r="B95" s="38" t="s">
        <v>105</v>
      </c>
      <c r="C95" s="40">
        <v>23497</v>
      </c>
      <c r="D95" s="41" t="str">
        <f t="shared" si="6"/>
        <v>W.J</v>
      </c>
      <c r="E95" s="49">
        <f t="shared" si="7"/>
        <v>1964</v>
      </c>
      <c r="F95" s="49">
        <f t="shared" si="8"/>
        <v>6</v>
      </c>
      <c r="G95" s="49">
        <f t="shared" si="9"/>
        <v>30</v>
      </c>
      <c r="H95" s="49" t="str">
        <f t="shared" si="10"/>
        <v>piątek</v>
      </c>
      <c r="I95" s="49">
        <f t="shared" ca="1" si="11"/>
        <v>61</v>
      </c>
      <c r="J95" s="42"/>
      <c r="K95" s="42"/>
      <c r="L95" s="42"/>
      <c r="M95" s="42"/>
    </row>
    <row r="96" spans="1:13">
      <c r="A96" s="38" t="s">
        <v>189</v>
      </c>
      <c r="B96" s="38" t="s">
        <v>190</v>
      </c>
      <c r="C96" s="40">
        <v>21167</v>
      </c>
      <c r="D96" s="41" t="str">
        <f t="shared" si="6"/>
        <v>W.S</v>
      </c>
      <c r="E96" s="49">
        <f t="shared" si="7"/>
        <v>1957</v>
      </c>
      <c r="F96" s="49">
        <f t="shared" si="8"/>
        <v>5</v>
      </c>
      <c r="G96" s="49">
        <f t="shared" si="9"/>
        <v>13</v>
      </c>
      <c r="H96" s="49" t="str">
        <f t="shared" si="10"/>
        <v>sobota</v>
      </c>
      <c r="I96" s="49">
        <f t="shared" ca="1" si="11"/>
        <v>68</v>
      </c>
      <c r="J96" s="42"/>
      <c r="K96" s="42"/>
      <c r="L96" s="42"/>
      <c r="M96" s="42"/>
    </row>
    <row r="97" spans="1:13">
      <c r="A97" s="38" t="s">
        <v>191</v>
      </c>
      <c r="B97" s="38" t="s">
        <v>192</v>
      </c>
      <c r="C97" s="40">
        <v>23086</v>
      </c>
      <c r="D97" s="41" t="str">
        <f t="shared" si="6"/>
        <v>P.M</v>
      </c>
      <c r="E97" s="49">
        <f t="shared" si="7"/>
        <v>1963</v>
      </c>
      <c r="F97" s="49">
        <f t="shared" si="8"/>
        <v>1</v>
      </c>
      <c r="G97" s="49">
        <f t="shared" si="9"/>
        <v>16</v>
      </c>
      <c r="H97" s="49" t="str">
        <f t="shared" si="10"/>
        <v>niedziela</v>
      </c>
      <c r="I97" s="49">
        <f t="shared" ca="1" si="11"/>
        <v>62</v>
      </c>
      <c r="J97" s="42"/>
      <c r="K97" s="42"/>
      <c r="L97" s="42"/>
      <c r="M97" s="42"/>
    </row>
    <row r="98" spans="1:13">
      <c r="A98" s="38" t="s">
        <v>193</v>
      </c>
      <c r="B98" s="38" t="s">
        <v>194</v>
      </c>
      <c r="C98" s="40">
        <v>22315</v>
      </c>
      <c r="D98" s="41" t="str">
        <f t="shared" si="6"/>
        <v>G.K</v>
      </c>
      <c r="E98" s="49">
        <f t="shared" si="7"/>
        <v>1961</v>
      </c>
      <c r="F98" s="49">
        <f t="shared" si="8"/>
        <v>3</v>
      </c>
      <c r="G98" s="49">
        <f t="shared" si="9"/>
        <v>3</v>
      </c>
      <c r="H98" s="49" t="str">
        <f t="shared" si="10"/>
        <v>sobota</v>
      </c>
      <c r="I98" s="49">
        <f t="shared" ca="1" si="11"/>
        <v>64</v>
      </c>
      <c r="J98" s="42"/>
      <c r="K98" s="42"/>
      <c r="L98" s="42"/>
      <c r="M98" s="42"/>
    </row>
    <row r="99" spans="1:13">
      <c r="A99" s="38" t="s">
        <v>174</v>
      </c>
      <c r="B99" s="38" t="s">
        <v>195</v>
      </c>
      <c r="C99" s="40">
        <v>20214</v>
      </c>
      <c r="D99" s="41" t="str">
        <f t="shared" si="6"/>
        <v>K.M</v>
      </c>
      <c r="E99" s="49">
        <f t="shared" si="7"/>
        <v>1955</v>
      </c>
      <c r="F99" s="49">
        <f t="shared" si="8"/>
        <v>2</v>
      </c>
      <c r="G99" s="49">
        <f t="shared" si="9"/>
        <v>5</v>
      </c>
      <c r="H99" s="49" t="str">
        <f t="shared" si="10"/>
        <v>piątek</v>
      </c>
      <c r="I99" s="49">
        <f t="shared" ca="1" si="11"/>
        <v>70</v>
      </c>
      <c r="J99" s="42"/>
      <c r="K99" s="42"/>
      <c r="L99" s="42"/>
      <c r="M99" s="42"/>
    </row>
    <row r="100" spans="1:13">
      <c r="A100" s="38" t="s">
        <v>196</v>
      </c>
      <c r="B100" s="38" t="s">
        <v>197</v>
      </c>
      <c r="C100" s="40">
        <v>22106</v>
      </c>
      <c r="D100" s="41" t="str">
        <f t="shared" si="6"/>
        <v>M.K</v>
      </c>
      <c r="E100" s="49">
        <f t="shared" si="7"/>
        <v>1960</v>
      </c>
      <c r="F100" s="49">
        <f t="shared" si="8"/>
        <v>11</v>
      </c>
      <c r="G100" s="49">
        <f t="shared" si="9"/>
        <v>9</v>
      </c>
      <c r="H100" s="49" t="str">
        <f t="shared" si="10"/>
        <v>niedziela</v>
      </c>
      <c r="I100" s="49">
        <f t="shared" ca="1" si="11"/>
        <v>65</v>
      </c>
      <c r="J100" s="42"/>
      <c r="K100" s="42"/>
      <c r="L100" s="42"/>
      <c r="M100" s="42"/>
    </row>
    <row r="101" spans="1:13">
      <c r="A101" s="38" t="s">
        <v>198</v>
      </c>
      <c r="B101" s="38" t="s">
        <v>199</v>
      </c>
      <c r="C101" s="40">
        <v>19926</v>
      </c>
      <c r="D101" s="41" t="str">
        <f t="shared" si="6"/>
        <v>K.J</v>
      </c>
      <c r="E101" s="49">
        <f t="shared" si="7"/>
        <v>1954</v>
      </c>
      <c r="F101" s="49">
        <f t="shared" si="8"/>
        <v>12</v>
      </c>
      <c r="G101" s="49">
        <f t="shared" si="9"/>
        <v>21</v>
      </c>
      <c r="H101" s="49" t="str">
        <f t="shared" si="10"/>
        <v>czwartek</v>
      </c>
      <c r="I101" s="49">
        <f t="shared" ca="1" si="11"/>
        <v>71</v>
      </c>
      <c r="J101" s="42"/>
      <c r="K101" s="42"/>
      <c r="L101" s="42"/>
      <c r="M101" s="42"/>
    </row>
    <row r="102" spans="1:13">
      <c r="A102" s="38" t="s">
        <v>200</v>
      </c>
      <c r="B102" s="38" t="s">
        <v>111</v>
      </c>
      <c r="C102" s="40">
        <v>24204</v>
      </c>
      <c r="D102" s="41" t="str">
        <f t="shared" si="6"/>
        <v>B.A</v>
      </c>
      <c r="E102" s="49">
        <f t="shared" si="7"/>
        <v>1966</v>
      </c>
      <c r="F102" s="49">
        <f t="shared" si="8"/>
        <v>6</v>
      </c>
      <c r="G102" s="49">
        <f t="shared" si="9"/>
        <v>7</v>
      </c>
      <c r="H102" s="49" t="str">
        <f t="shared" si="10"/>
        <v>piątek</v>
      </c>
      <c r="I102" s="49">
        <f t="shared" ca="1" si="11"/>
        <v>59</v>
      </c>
      <c r="J102" s="42"/>
      <c r="K102" s="42"/>
      <c r="L102" s="42"/>
      <c r="M102" s="42"/>
    </row>
    <row r="103" spans="1:13">
      <c r="A103" s="38" t="s">
        <v>201</v>
      </c>
      <c r="B103" s="38" t="s">
        <v>142</v>
      </c>
      <c r="C103" s="40">
        <v>23876</v>
      </c>
      <c r="D103" s="41" t="str">
        <f t="shared" si="6"/>
        <v>B.S</v>
      </c>
      <c r="E103" s="49">
        <f t="shared" si="7"/>
        <v>1965</v>
      </c>
      <c r="F103" s="49">
        <f t="shared" si="8"/>
        <v>8</v>
      </c>
      <c r="G103" s="49">
        <f t="shared" si="9"/>
        <v>14</v>
      </c>
      <c r="H103" s="49" t="str">
        <f t="shared" si="10"/>
        <v>sobota</v>
      </c>
      <c r="I103" s="49">
        <f t="shared" ca="1" si="11"/>
        <v>60</v>
      </c>
      <c r="J103" s="42"/>
      <c r="K103" s="42"/>
      <c r="L103" s="42"/>
      <c r="M103" s="42"/>
    </row>
    <row r="104" spans="1:13">
      <c r="A104" s="38" t="s">
        <v>202</v>
      </c>
      <c r="B104" s="38" t="s">
        <v>119</v>
      </c>
      <c r="C104" s="40">
        <v>22727</v>
      </c>
      <c r="D104" s="41" t="str">
        <f t="shared" si="6"/>
        <v>H.K</v>
      </c>
      <c r="E104" s="49">
        <f t="shared" si="7"/>
        <v>1962</v>
      </c>
      <c r="F104" s="49">
        <f t="shared" si="8"/>
        <v>1</v>
      </c>
      <c r="G104" s="49">
        <f t="shared" si="9"/>
        <v>22</v>
      </c>
      <c r="H104" s="49" t="str">
        <f t="shared" si="10"/>
        <v>piątek</v>
      </c>
      <c r="I104" s="49">
        <f t="shared" ca="1" si="11"/>
        <v>63</v>
      </c>
      <c r="J104" s="42"/>
      <c r="K104" s="42"/>
      <c r="L104" s="42"/>
      <c r="M104" s="42"/>
    </row>
    <row r="105" spans="1:13">
      <c r="A105" s="38" t="s">
        <v>172</v>
      </c>
      <c r="B105" s="38" t="s">
        <v>105</v>
      </c>
      <c r="C105" s="40">
        <v>22560</v>
      </c>
      <c r="D105" s="41" t="str">
        <f t="shared" si="6"/>
        <v>S.J</v>
      </c>
      <c r="E105" s="49">
        <f t="shared" si="7"/>
        <v>1961</v>
      </c>
      <c r="F105" s="49">
        <f t="shared" si="8"/>
        <v>6</v>
      </c>
      <c r="G105" s="49">
        <f t="shared" si="9"/>
        <v>6</v>
      </c>
      <c r="H105" s="49" t="str">
        <f t="shared" si="10"/>
        <v>sobota</v>
      </c>
      <c r="I105" s="49">
        <f t="shared" ca="1" si="11"/>
        <v>64</v>
      </c>
      <c r="J105" s="42"/>
      <c r="K105" s="42"/>
      <c r="L105" s="42"/>
      <c r="M105" s="42"/>
    </row>
    <row r="106" spans="1:13">
      <c r="A106" s="38" t="s">
        <v>174</v>
      </c>
      <c r="B106" s="38" t="s">
        <v>111</v>
      </c>
      <c r="C106" s="40">
        <v>19672</v>
      </c>
      <c r="D106" s="41" t="str">
        <f t="shared" si="6"/>
        <v>K.A</v>
      </c>
      <c r="E106" s="49">
        <f t="shared" si="7"/>
        <v>1953</v>
      </c>
      <c r="F106" s="49">
        <f t="shared" si="8"/>
        <v>3</v>
      </c>
      <c r="G106" s="49">
        <f t="shared" si="9"/>
        <v>9</v>
      </c>
      <c r="H106" s="49" t="str">
        <f t="shared" si="10"/>
        <v>wtorek</v>
      </c>
      <c r="I106" s="49">
        <f t="shared" ca="1" si="11"/>
        <v>72</v>
      </c>
      <c r="J106" s="42"/>
      <c r="K106" s="42"/>
      <c r="L106" s="42"/>
      <c r="M106" s="42"/>
    </row>
    <row r="107" spans="1:13">
      <c r="A107" s="38" t="s">
        <v>176</v>
      </c>
      <c r="B107" s="38" t="s">
        <v>149</v>
      </c>
      <c r="C107" s="40">
        <v>25034</v>
      </c>
      <c r="D107" s="41" t="str">
        <f t="shared" si="6"/>
        <v>K.B</v>
      </c>
      <c r="E107" s="49">
        <f t="shared" si="7"/>
        <v>1968</v>
      </c>
      <c r="F107" s="49">
        <f t="shared" si="8"/>
        <v>2</v>
      </c>
      <c r="G107" s="49">
        <f t="shared" si="9"/>
        <v>15</v>
      </c>
      <c r="H107" s="49" t="str">
        <f t="shared" si="10"/>
        <v>wtorek</v>
      </c>
      <c r="I107" s="49">
        <f t="shared" ca="1" si="11"/>
        <v>57</v>
      </c>
      <c r="J107" s="42"/>
      <c r="K107" s="42"/>
      <c r="L107" s="42"/>
      <c r="M107" s="42"/>
    </row>
    <row r="108" spans="1:13">
      <c r="A108" s="38" t="s">
        <v>177</v>
      </c>
      <c r="B108" s="38" t="s">
        <v>144</v>
      </c>
      <c r="C108" s="40">
        <v>21684</v>
      </c>
      <c r="D108" s="41" t="str">
        <f t="shared" si="6"/>
        <v>W.B</v>
      </c>
      <c r="E108" s="49">
        <f t="shared" si="7"/>
        <v>1959</v>
      </c>
      <c r="F108" s="49">
        <f t="shared" si="8"/>
        <v>1</v>
      </c>
      <c r="G108" s="49">
        <f t="shared" si="9"/>
        <v>14</v>
      </c>
      <c r="H108" s="49" t="str">
        <f t="shared" si="10"/>
        <v>piątek</v>
      </c>
      <c r="I108" s="49">
        <f t="shared" ca="1" si="11"/>
        <v>66</v>
      </c>
      <c r="J108" s="42"/>
      <c r="K108" s="42"/>
      <c r="L108" s="42"/>
      <c r="M108" s="42"/>
    </row>
    <row r="109" spans="1:13">
      <c r="A109" s="38" t="s">
        <v>179</v>
      </c>
      <c r="B109" s="38" t="s">
        <v>137</v>
      </c>
      <c r="C109" s="40">
        <v>24067</v>
      </c>
      <c r="D109" s="41" t="str">
        <f t="shared" si="6"/>
        <v>K.G</v>
      </c>
      <c r="E109" s="49">
        <f t="shared" si="7"/>
        <v>1965</v>
      </c>
      <c r="F109" s="49">
        <f t="shared" si="8"/>
        <v>1</v>
      </c>
      <c r="G109" s="49">
        <f t="shared" si="9"/>
        <v>21</v>
      </c>
      <c r="H109" s="49" t="str">
        <f t="shared" si="10"/>
        <v>poniedziałek</v>
      </c>
      <c r="I109" s="49">
        <f t="shared" ca="1" si="11"/>
        <v>60</v>
      </c>
      <c r="J109" s="42"/>
      <c r="K109" s="42"/>
      <c r="L109" s="42"/>
      <c r="M109" s="42"/>
    </row>
    <row r="110" spans="1:13">
      <c r="A110" s="38" t="s">
        <v>203</v>
      </c>
      <c r="B110" s="38" t="s">
        <v>105</v>
      </c>
      <c r="C110" s="40">
        <v>20116</v>
      </c>
      <c r="D110" s="41" t="str">
        <f t="shared" si="6"/>
        <v>J.J</v>
      </c>
      <c r="E110" s="49">
        <f t="shared" si="7"/>
        <v>1955</v>
      </c>
      <c r="F110" s="49">
        <f t="shared" si="8"/>
        <v>1</v>
      </c>
      <c r="G110" s="49">
        <f t="shared" si="9"/>
        <v>27</v>
      </c>
      <c r="H110" s="49" t="str">
        <f t="shared" si="10"/>
        <v>piątek</v>
      </c>
      <c r="I110" s="49">
        <f t="shared" ca="1" si="11"/>
        <v>70</v>
      </c>
      <c r="J110" s="42"/>
      <c r="K110" s="42"/>
      <c r="L110" s="42"/>
      <c r="M110" s="42"/>
    </row>
    <row r="111" spans="1:13">
      <c r="A111" s="38" t="s">
        <v>204</v>
      </c>
      <c r="B111" s="38" t="s">
        <v>205</v>
      </c>
      <c r="C111" s="40">
        <v>22002</v>
      </c>
      <c r="D111" s="41" t="str">
        <f t="shared" si="6"/>
        <v>W.K</v>
      </c>
      <c r="E111" s="49">
        <f t="shared" si="7"/>
        <v>1960</v>
      </c>
      <c r="F111" s="49">
        <f t="shared" si="8"/>
        <v>1</v>
      </c>
      <c r="G111" s="49">
        <f t="shared" si="9"/>
        <v>27</v>
      </c>
      <c r="H111" s="49" t="str">
        <f t="shared" si="10"/>
        <v>poniedziałek</v>
      </c>
      <c r="I111" s="49">
        <f t="shared" ca="1" si="11"/>
        <v>65</v>
      </c>
      <c r="J111" s="42"/>
      <c r="K111" s="42"/>
      <c r="L111" s="42"/>
      <c r="M111" s="42"/>
    </row>
    <row r="112" spans="1:13">
      <c r="A112" s="38" t="s">
        <v>206</v>
      </c>
      <c r="B112" s="38" t="s">
        <v>207</v>
      </c>
      <c r="C112" s="40">
        <v>23739</v>
      </c>
      <c r="D112" s="41" t="str">
        <f t="shared" si="6"/>
        <v>L.J</v>
      </c>
      <c r="E112" s="49">
        <f t="shared" si="7"/>
        <v>1964</v>
      </c>
      <c r="F112" s="49">
        <f t="shared" si="8"/>
        <v>1</v>
      </c>
      <c r="G112" s="49">
        <f t="shared" si="9"/>
        <v>28</v>
      </c>
      <c r="H112" s="49" t="str">
        <f t="shared" si="10"/>
        <v>wtorek</v>
      </c>
      <c r="I112" s="49">
        <f t="shared" ca="1" si="11"/>
        <v>61</v>
      </c>
      <c r="J112" s="42"/>
      <c r="K112" s="42"/>
      <c r="L112" s="42"/>
      <c r="M112" s="42"/>
    </row>
    <row r="113" spans="1:13">
      <c r="A113" s="38" t="s">
        <v>208</v>
      </c>
      <c r="B113" s="38" t="s">
        <v>209</v>
      </c>
      <c r="C113" s="40">
        <v>23068</v>
      </c>
      <c r="D113" s="41" t="str">
        <f t="shared" si="6"/>
        <v>L.H</v>
      </c>
      <c r="E113" s="49">
        <f t="shared" si="7"/>
        <v>1963</v>
      </c>
      <c r="F113" s="49">
        <f t="shared" si="8"/>
        <v>1</v>
      </c>
      <c r="G113" s="49">
        <f t="shared" si="9"/>
        <v>26</v>
      </c>
      <c r="H113" s="49" t="str">
        <f t="shared" si="10"/>
        <v>środa</v>
      </c>
      <c r="I113" s="49">
        <f t="shared" ca="1" si="11"/>
        <v>62</v>
      </c>
      <c r="J113" s="42"/>
      <c r="K113" s="42"/>
      <c r="L113" s="42"/>
      <c r="M113" s="42"/>
    </row>
    <row r="114" spans="1:13">
      <c r="A114" s="38" t="s">
        <v>210</v>
      </c>
      <c r="B114" s="38" t="s">
        <v>195</v>
      </c>
      <c r="C114" s="40">
        <v>22219</v>
      </c>
      <c r="D114" s="41" t="str">
        <f t="shared" si="6"/>
        <v>M.M</v>
      </c>
      <c r="E114" s="49">
        <f t="shared" si="7"/>
        <v>1960</v>
      </c>
      <c r="F114" s="49">
        <f t="shared" si="8"/>
        <v>1</v>
      </c>
      <c r="G114" s="49">
        <f t="shared" si="9"/>
        <v>30</v>
      </c>
      <c r="H114" s="49" t="str">
        <f t="shared" si="10"/>
        <v>poniedziałek</v>
      </c>
      <c r="I114" s="49">
        <f t="shared" ca="1" si="11"/>
        <v>65</v>
      </c>
      <c r="J114" s="42"/>
      <c r="K114" s="42"/>
      <c r="L114" s="42"/>
      <c r="M114" s="42"/>
    </row>
    <row r="115" spans="1:13">
      <c r="A115" s="38" t="s">
        <v>211</v>
      </c>
      <c r="B115" s="38" t="s">
        <v>212</v>
      </c>
      <c r="C115" s="40">
        <v>25698</v>
      </c>
      <c r="D115" s="41" t="str">
        <f t="shared" si="6"/>
        <v>L.H</v>
      </c>
      <c r="E115" s="49">
        <f t="shared" si="7"/>
        <v>1970</v>
      </c>
      <c r="F115" s="49">
        <f t="shared" si="8"/>
        <v>1</v>
      </c>
      <c r="G115" s="49">
        <f t="shared" si="9"/>
        <v>10</v>
      </c>
      <c r="H115" s="49" t="str">
        <f t="shared" si="10"/>
        <v>poniedziałek</v>
      </c>
      <c r="I115" s="49">
        <f t="shared" ca="1" si="11"/>
        <v>55</v>
      </c>
      <c r="J115" s="42"/>
      <c r="K115" s="42"/>
      <c r="L115" s="42"/>
      <c r="M115" s="42"/>
    </row>
    <row r="116" spans="1:13">
      <c r="A116" s="38" t="s">
        <v>213</v>
      </c>
      <c r="B116" s="38" t="s">
        <v>105</v>
      </c>
      <c r="C116" s="40">
        <v>23212</v>
      </c>
      <c r="D116" s="41" t="str">
        <f t="shared" si="6"/>
        <v>W.J</v>
      </c>
      <c r="E116" s="49">
        <f t="shared" si="7"/>
        <v>1963</v>
      </c>
      <c r="F116" s="49">
        <f t="shared" si="8"/>
        <v>1</v>
      </c>
      <c r="G116" s="49">
        <f t="shared" si="9"/>
        <v>20</v>
      </c>
      <c r="H116" s="49" t="str">
        <f t="shared" si="10"/>
        <v>niedziela</v>
      </c>
      <c r="I116" s="49">
        <f t="shared" ca="1" si="11"/>
        <v>62</v>
      </c>
      <c r="J116" s="42"/>
      <c r="K116" s="42"/>
      <c r="L116" s="42"/>
      <c r="M116" s="42"/>
    </row>
    <row r="117" spans="1:13">
      <c r="A117" s="38" t="s">
        <v>214</v>
      </c>
      <c r="B117" s="38" t="s">
        <v>183</v>
      </c>
      <c r="C117" s="40">
        <v>20981</v>
      </c>
      <c r="D117" s="41" t="str">
        <f t="shared" si="6"/>
        <v>M.J</v>
      </c>
      <c r="E117" s="49">
        <f t="shared" si="7"/>
        <v>1957</v>
      </c>
      <c r="F117" s="49">
        <f t="shared" si="8"/>
        <v>1</v>
      </c>
      <c r="G117" s="49">
        <f t="shared" si="9"/>
        <v>10</v>
      </c>
      <c r="H117" s="49" t="str">
        <f t="shared" si="10"/>
        <v>wtorek</v>
      </c>
      <c r="I117" s="49">
        <f t="shared" ca="1" si="11"/>
        <v>68</v>
      </c>
      <c r="J117" s="42"/>
      <c r="K117" s="42"/>
      <c r="L117" s="42"/>
      <c r="M117" s="42"/>
    </row>
    <row r="118" spans="1:13">
      <c r="A118" s="38" t="s">
        <v>215</v>
      </c>
      <c r="B118" s="38" t="s">
        <v>119</v>
      </c>
      <c r="C118" s="40">
        <v>23873</v>
      </c>
      <c r="D118" s="41" t="str">
        <f t="shared" si="6"/>
        <v>B.K</v>
      </c>
      <c r="E118" s="49">
        <f t="shared" si="7"/>
        <v>1965</v>
      </c>
      <c r="F118" s="49">
        <f t="shared" si="8"/>
        <v>1</v>
      </c>
      <c r="G118" s="49">
        <f t="shared" si="9"/>
        <v>11</v>
      </c>
      <c r="H118" s="49" t="str">
        <f t="shared" si="10"/>
        <v>środa</v>
      </c>
      <c r="I118" s="49">
        <f t="shared" ca="1" si="11"/>
        <v>60</v>
      </c>
      <c r="J118" s="42"/>
      <c r="K118" s="42"/>
      <c r="L118" s="42"/>
      <c r="M118" s="42"/>
    </row>
    <row r="119" spans="1:13">
      <c r="A119" s="38" t="s">
        <v>216</v>
      </c>
      <c r="B119" s="38" t="s">
        <v>108</v>
      </c>
      <c r="C119" s="40">
        <v>24717</v>
      </c>
      <c r="D119" s="41" t="str">
        <f t="shared" si="6"/>
        <v>I.M</v>
      </c>
      <c r="E119" s="49">
        <f t="shared" si="7"/>
        <v>1967</v>
      </c>
      <c r="F119" s="49">
        <f t="shared" si="8"/>
        <v>1</v>
      </c>
      <c r="G119" s="49">
        <f t="shared" si="9"/>
        <v>2</v>
      </c>
      <c r="H119" s="49" t="str">
        <f t="shared" si="10"/>
        <v>niedziela</v>
      </c>
      <c r="I119" s="49">
        <f t="shared" ca="1" si="11"/>
        <v>58</v>
      </c>
      <c r="J119" s="42"/>
      <c r="K119" s="42"/>
      <c r="L119" s="42"/>
      <c r="M119" s="42"/>
    </row>
    <row r="120" spans="1:13">
      <c r="A120" s="38" t="s">
        <v>217</v>
      </c>
      <c r="B120" s="38" t="s">
        <v>142</v>
      </c>
      <c r="C120" s="40">
        <v>23023</v>
      </c>
      <c r="D120" s="41" t="str">
        <f t="shared" si="6"/>
        <v>M.S</v>
      </c>
      <c r="E120" s="49">
        <f t="shared" si="7"/>
        <v>1963</v>
      </c>
      <c r="F120" s="49">
        <f t="shared" si="8"/>
        <v>1</v>
      </c>
      <c r="G120" s="49">
        <f t="shared" si="9"/>
        <v>12</v>
      </c>
      <c r="H120" s="49" t="str">
        <f t="shared" si="10"/>
        <v>niedziela</v>
      </c>
      <c r="I120" s="49">
        <f t="shared" ca="1" si="11"/>
        <v>62</v>
      </c>
      <c r="J120" s="42"/>
      <c r="K120" s="42"/>
      <c r="L120" s="42"/>
      <c r="M120" s="42"/>
    </row>
    <row r="121" spans="1:13">
      <c r="A121" s="38" t="s">
        <v>218</v>
      </c>
      <c r="B121" s="38" t="s">
        <v>142</v>
      </c>
      <c r="C121" s="40">
        <v>22869</v>
      </c>
      <c r="D121" s="41" t="str">
        <f t="shared" si="6"/>
        <v>M.S</v>
      </c>
      <c r="E121" s="49">
        <f t="shared" si="7"/>
        <v>1962</v>
      </c>
      <c r="F121" s="49">
        <f t="shared" si="8"/>
        <v>1</v>
      </c>
      <c r="G121" s="49">
        <f t="shared" si="9"/>
        <v>11</v>
      </c>
      <c r="H121" s="49" t="str">
        <f t="shared" si="10"/>
        <v>niedziela</v>
      </c>
      <c r="I121" s="49">
        <f t="shared" ca="1" si="11"/>
        <v>63</v>
      </c>
      <c r="J121" s="42"/>
      <c r="K121" s="42"/>
      <c r="L121" s="42"/>
      <c r="M121" s="42"/>
    </row>
    <row r="122" spans="1:13">
      <c r="A122" s="38" t="s">
        <v>219</v>
      </c>
      <c r="B122" s="38" t="s">
        <v>140</v>
      </c>
      <c r="C122" s="40">
        <v>23497</v>
      </c>
      <c r="D122" s="41" t="str">
        <f t="shared" si="6"/>
        <v>R.S</v>
      </c>
      <c r="E122" s="49">
        <f t="shared" si="7"/>
        <v>1964</v>
      </c>
      <c r="F122" s="49">
        <f t="shared" si="8"/>
        <v>1</v>
      </c>
      <c r="G122" s="49">
        <f t="shared" si="9"/>
        <v>30</v>
      </c>
      <c r="H122" s="49" t="str">
        <f t="shared" si="10"/>
        <v>piątek</v>
      </c>
      <c r="I122" s="49">
        <f t="shared" ca="1" si="11"/>
        <v>61</v>
      </c>
      <c r="J122" s="42"/>
      <c r="K122" s="42"/>
      <c r="L122" s="42"/>
      <c r="M122" s="42"/>
    </row>
    <row r="123" spans="1:13">
      <c r="A123" s="38" t="s">
        <v>220</v>
      </c>
      <c r="B123" s="38" t="s">
        <v>151</v>
      </c>
      <c r="C123" s="40">
        <v>24101</v>
      </c>
      <c r="D123" s="41" t="str">
        <f t="shared" si="6"/>
        <v>S.Z</v>
      </c>
      <c r="E123" s="49">
        <f t="shared" si="7"/>
        <v>1965</v>
      </c>
      <c r="F123" s="49">
        <f t="shared" si="8"/>
        <v>1</v>
      </c>
      <c r="G123" s="49">
        <f t="shared" si="9"/>
        <v>25</v>
      </c>
      <c r="H123" s="49" t="str">
        <f t="shared" si="10"/>
        <v>niedziela</v>
      </c>
      <c r="I123" s="49">
        <f t="shared" ca="1" si="11"/>
        <v>60</v>
      </c>
      <c r="J123" s="42"/>
      <c r="K123" s="42"/>
      <c r="L123" s="42"/>
      <c r="M123" s="42"/>
    </row>
    <row r="124" spans="1:13">
      <c r="A124" s="38" t="s">
        <v>221</v>
      </c>
      <c r="B124" s="38" t="s">
        <v>186</v>
      </c>
      <c r="C124" s="40">
        <v>20419</v>
      </c>
      <c r="D124" s="41" t="str">
        <f t="shared" si="6"/>
        <v>S.M</v>
      </c>
      <c r="E124" s="49">
        <f t="shared" si="7"/>
        <v>1955</v>
      </c>
      <c r="F124" s="49">
        <f t="shared" si="8"/>
        <v>1</v>
      </c>
      <c r="G124" s="49">
        <f t="shared" si="9"/>
        <v>26</v>
      </c>
      <c r="H124" s="49" t="str">
        <f t="shared" si="10"/>
        <v>niedziela</v>
      </c>
      <c r="I124" s="49">
        <f t="shared" ca="1" si="11"/>
        <v>70</v>
      </c>
      <c r="J124" s="42"/>
      <c r="K124" s="42"/>
      <c r="L124" s="42"/>
      <c r="M124" s="42"/>
    </row>
    <row r="125" spans="1:13">
      <c r="A125" s="38" t="s">
        <v>222</v>
      </c>
      <c r="B125" s="38" t="s">
        <v>119</v>
      </c>
      <c r="C125" s="40">
        <v>21636</v>
      </c>
      <c r="D125" s="41" t="str">
        <f t="shared" si="6"/>
        <v>G.K</v>
      </c>
      <c r="E125" s="49">
        <f t="shared" si="7"/>
        <v>1959</v>
      </c>
      <c r="F125" s="49">
        <f t="shared" si="8"/>
        <v>1</v>
      </c>
      <c r="G125" s="49">
        <f t="shared" si="9"/>
        <v>27</v>
      </c>
      <c r="H125" s="49" t="str">
        <f t="shared" si="10"/>
        <v>sobota</v>
      </c>
      <c r="I125" s="49">
        <f t="shared" ca="1" si="11"/>
        <v>66</v>
      </c>
      <c r="J125" s="42"/>
      <c r="K125" s="42"/>
      <c r="L125" s="42"/>
      <c r="M125" s="42"/>
    </row>
    <row r="126" spans="1:13">
      <c r="A126" s="38" t="s">
        <v>223</v>
      </c>
      <c r="B126" s="38" t="s">
        <v>205</v>
      </c>
      <c r="C126" s="40">
        <v>24104</v>
      </c>
      <c r="D126" s="41" t="str">
        <f t="shared" si="6"/>
        <v>L.K</v>
      </c>
      <c r="E126" s="49">
        <f t="shared" si="7"/>
        <v>1965</v>
      </c>
      <c r="F126" s="49">
        <f t="shared" si="8"/>
        <v>1</v>
      </c>
      <c r="G126" s="49">
        <f t="shared" si="9"/>
        <v>28</v>
      </c>
      <c r="H126" s="49" t="str">
        <f t="shared" si="10"/>
        <v>środa</v>
      </c>
      <c r="I126" s="49">
        <f t="shared" ca="1" si="11"/>
        <v>60</v>
      </c>
      <c r="J126" s="42"/>
      <c r="K126" s="42"/>
      <c r="L126" s="42"/>
      <c r="M126" s="42"/>
    </row>
    <row r="127" spans="1:13">
      <c r="A127" s="38" t="s">
        <v>224</v>
      </c>
      <c r="B127" s="38" t="s">
        <v>194</v>
      </c>
      <c r="C127" s="40">
        <v>23068</v>
      </c>
      <c r="D127" s="41" t="str">
        <f t="shared" si="6"/>
        <v>I.K</v>
      </c>
      <c r="E127" s="49">
        <f t="shared" si="7"/>
        <v>1963</v>
      </c>
      <c r="F127" s="49">
        <f t="shared" si="8"/>
        <v>1</v>
      </c>
      <c r="G127" s="49">
        <f t="shared" si="9"/>
        <v>26</v>
      </c>
      <c r="H127" s="49" t="str">
        <f t="shared" si="10"/>
        <v>środa</v>
      </c>
      <c r="I127" s="49">
        <f t="shared" ca="1" si="11"/>
        <v>62</v>
      </c>
      <c r="J127" s="42"/>
      <c r="K127" s="42"/>
      <c r="L127" s="42"/>
      <c r="M127" s="42"/>
    </row>
    <row r="128" spans="1:13">
      <c r="A128" s="38" t="s">
        <v>225</v>
      </c>
      <c r="B128" s="38" t="s">
        <v>108</v>
      </c>
      <c r="C128" s="40">
        <v>22219</v>
      </c>
      <c r="D128" s="41" t="str">
        <f t="shared" si="6"/>
        <v>M.M</v>
      </c>
      <c r="E128" s="49">
        <f t="shared" si="7"/>
        <v>1960</v>
      </c>
      <c r="F128" s="49">
        <f t="shared" si="8"/>
        <v>1</v>
      </c>
      <c r="G128" s="49">
        <f t="shared" si="9"/>
        <v>30</v>
      </c>
      <c r="H128" s="49" t="str">
        <f t="shared" si="10"/>
        <v>poniedziałek</v>
      </c>
      <c r="I128" s="49">
        <f t="shared" ca="1" si="11"/>
        <v>65</v>
      </c>
      <c r="J128" s="42"/>
      <c r="K128" s="42"/>
      <c r="L128" s="42"/>
      <c r="M128" s="42"/>
    </row>
    <row r="129" spans="1:13">
      <c r="A129" s="38" t="s">
        <v>226</v>
      </c>
      <c r="B129" s="38" t="s">
        <v>227</v>
      </c>
      <c r="C129" s="40">
        <v>25698</v>
      </c>
      <c r="D129" s="41" t="str">
        <f t="shared" si="6"/>
        <v>G.K</v>
      </c>
      <c r="E129" s="49">
        <f t="shared" si="7"/>
        <v>1970</v>
      </c>
      <c r="F129" s="49">
        <f t="shared" si="8"/>
        <v>1</v>
      </c>
      <c r="G129" s="49">
        <f t="shared" si="9"/>
        <v>10</v>
      </c>
      <c r="H129" s="49" t="str">
        <f t="shared" si="10"/>
        <v>poniedziałek</v>
      </c>
      <c r="I129" s="49">
        <f t="shared" ca="1" si="11"/>
        <v>55</v>
      </c>
      <c r="J129" s="42"/>
      <c r="K129" s="42"/>
      <c r="L129" s="42"/>
      <c r="M129" s="42"/>
    </row>
    <row r="130" spans="1:13">
      <c r="A130" s="38" t="s">
        <v>228</v>
      </c>
      <c r="B130" s="38" t="s">
        <v>168</v>
      </c>
      <c r="C130" s="40">
        <v>23212</v>
      </c>
      <c r="D130" s="41" t="str">
        <f t="shared" si="6"/>
        <v>K.M</v>
      </c>
      <c r="E130" s="49">
        <f t="shared" si="7"/>
        <v>1963</v>
      </c>
      <c r="F130" s="49">
        <f t="shared" si="8"/>
        <v>1</v>
      </c>
      <c r="G130" s="49">
        <f t="shared" si="9"/>
        <v>20</v>
      </c>
      <c r="H130" s="49" t="str">
        <f t="shared" si="10"/>
        <v>niedziela</v>
      </c>
      <c r="I130" s="49">
        <f t="shared" ca="1" si="11"/>
        <v>62</v>
      </c>
      <c r="J130" s="42"/>
      <c r="K130" s="42"/>
      <c r="L130" s="42"/>
      <c r="M130" s="42"/>
    </row>
    <row r="131" spans="1:13">
      <c r="A131" s="38" t="s">
        <v>229</v>
      </c>
      <c r="B131" s="38" t="s">
        <v>230</v>
      </c>
      <c r="C131" s="40">
        <v>20981</v>
      </c>
      <c r="D131" s="41" t="str">
        <f t="shared" si="6"/>
        <v>A.K</v>
      </c>
      <c r="E131" s="49">
        <f t="shared" si="7"/>
        <v>1957</v>
      </c>
      <c r="F131" s="49">
        <f t="shared" si="8"/>
        <v>1</v>
      </c>
      <c r="G131" s="49">
        <f t="shared" si="9"/>
        <v>10</v>
      </c>
      <c r="H131" s="49" t="str">
        <f t="shared" si="10"/>
        <v>wtorek</v>
      </c>
      <c r="I131" s="49">
        <f t="shared" ca="1" si="11"/>
        <v>68</v>
      </c>
      <c r="J131" s="42"/>
      <c r="K131" s="42"/>
      <c r="L131" s="42"/>
      <c r="M131" s="42"/>
    </row>
    <row r="132" spans="1:13">
      <c r="A132" s="38" t="s">
        <v>231</v>
      </c>
      <c r="B132" s="38" t="s">
        <v>90</v>
      </c>
      <c r="C132" s="40">
        <v>24605</v>
      </c>
      <c r="D132" s="41" t="str">
        <f t="shared" si="6"/>
        <v>S.A</v>
      </c>
      <c r="E132" s="49">
        <f t="shared" si="7"/>
        <v>1967</v>
      </c>
      <c r="F132" s="49">
        <f t="shared" si="8"/>
        <v>1</v>
      </c>
      <c r="G132" s="49">
        <f t="shared" si="9"/>
        <v>13</v>
      </c>
      <c r="H132" s="49" t="str">
        <f t="shared" si="10"/>
        <v>niedziela</v>
      </c>
      <c r="I132" s="49">
        <f t="shared" ca="1" si="11"/>
        <v>58</v>
      </c>
      <c r="J132" s="42"/>
      <c r="K132" s="42"/>
      <c r="L132" s="42"/>
      <c r="M132" s="42"/>
    </row>
    <row r="133" spans="1:13">
      <c r="A133" s="38" t="s">
        <v>127</v>
      </c>
      <c r="B133" s="38" t="s">
        <v>140</v>
      </c>
      <c r="C133" s="40">
        <v>25569</v>
      </c>
      <c r="D133" s="41" t="str">
        <f t="shared" ref="D133:D143" si="12">CONCATENATE(LEFT(A133,1),".",LEFT(B133,1))</f>
        <v>B.S</v>
      </c>
      <c r="E133" s="49">
        <f t="shared" ref="E133:E143" si="13">YEAR(C133)</f>
        <v>1970</v>
      </c>
      <c r="F133" s="49">
        <f t="shared" ref="F133:F143" si="14">MONTH(C169)</f>
        <v>1</v>
      </c>
      <c r="G133" s="49">
        <f t="shared" ref="G133:G143" si="15">DAY(C133)</f>
        <v>1</v>
      </c>
      <c r="H133" s="49" t="str">
        <f t="shared" ref="H133:H143" si="16">IF(WEEKDAY(C133,1)=1,"poniedziałek",IF(WEEKDAY(C133,1)=2,"wtorek",IF(WEEKDAY(C133,1)=3,"środa",IF(WEEKDAY(C133,1)=4,"czwartek",IF(WEEKDAY(C133,1)=5,"piątek",IF(WEEKDAY(C133,1)=6,"sobota","niedziela"))))))</f>
        <v>piątek</v>
      </c>
      <c r="I133" s="49">
        <f t="shared" ref="I133:I143" ca="1" si="17">YEAR(TODAY())-YEAR(C133)</f>
        <v>55</v>
      </c>
      <c r="J133" s="42"/>
      <c r="K133" s="42"/>
      <c r="L133" s="42"/>
      <c r="M133" s="42"/>
    </row>
    <row r="134" spans="1:13">
      <c r="A134" s="38" t="s">
        <v>143</v>
      </c>
      <c r="B134" s="38" t="s">
        <v>142</v>
      </c>
      <c r="C134" s="40">
        <v>24192</v>
      </c>
      <c r="D134" s="41" t="str">
        <f t="shared" si="12"/>
        <v>B.S</v>
      </c>
      <c r="E134" s="49">
        <f t="shared" si="13"/>
        <v>1966</v>
      </c>
      <c r="F134" s="49">
        <f t="shared" si="14"/>
        <v>1</v>
      </c>
      <c r="G134" s="49">
        <f t="shared" si="15"/>
        <v>26</v>
      </c>
      <c r="H134" s="49" t="str">
        <f t="shared" si="16"/>
        <v>niedziela</v>
      </c>
      <c r="I134" s="49">
        <f t="shared" ca="1" si="17"/>
        <v>59</v>
      </c>
      <c r="J134" s="42"/>
      <c r="K134" s="42"/>
      <c r="L134" s="42"/>
      <c r="M134" s="42"/>
    </row>
    <row r="135" spans="1:13">
      <c r="A135" s="38" t="s">
        <v>130</v>
      </c>
      <c r="B135" s="38" t="s">
        <v>105</v>
      </c>
      <c r="C135" s="40">
        <v>24895</v>
      </c>
      <c r="D135" s="41" t="str">
        <f t="shared" si="12"/>
        <v>K.J</v>
      </c>
      <c r="E135" s="49">
        <f t="shared" si="13"/>
        <v>1968</v>
      </c>
      <c r="F135" s="49">
        <f t="shared" si="14"/>
        <v>1</v>
      </c>
      <c r="G135" s="49">
        <f t="shared" si="15"/>
        <v>27</v>
      </c>
      <c r="H135" s="49" t="str">
        <f t="shared" si="16"/>
        <v>środa</v>
      </c>
      <c r="I135" s="49">
        <f t="shared" ca="1" si="17"/>
        <v>57</v>
      </c>
      <c r="J135" s="42"/>
      <c r="K135" s="42"/>
      <c r="L135" s="42"/>
      <c r="M135" s="42"/>
    </row>
    <row r="136" spans="1:13">
      <c r="A136" s="38" t="s">
        <v>138</v>
      </c>
      <c r="B136" s="38" t="s">
        <v>134</v>
      </c>
      <c r="C136" s="40">
        <v>24427</v>
      </c>
      <c r="D136" s="41" t="str">
        <f t="shared" si="12"/>
        <v>G.J</v>
      </c>
      <c r="E136" s="49">
        <f t="shared" si="13"/>
        <v>1966</v>
      </c>
      <c r="F136" s="49">
        <f t="shared" si="14"/>
        <v>1</v>
      </c>
      <c r="G136" s="49">
        <f t="shared" si="15"/>
        <v>16</v>
      </c>
      <c r="H136" s="49" t="str">
        <f t="shared" si="16"/>
        <v>czwartek</v>
      </c>
      <c r="I136" s="49">
        <f t="shared" ca="1" si="17"/>
        <v>59</v>
      </c>
      <c r="J136" s="42"/>
      <c r="K136" s="42"/>
      <c r="L136" s="42"/>
      <c r="M136" s="42"/>
    </row>
    <row r="137" spans="1:13">
      <c r="A137" s="38" t="s">
        <v>136</v>
      </c>
      <c r="B137" s="38" t="s">
        <v>137</v>
      </c>
      <c r="C137" s="40">
        <v>23367</v>
      </c>
      <c r="D137" s="41" t="str">
        <f t="shared" si="12"/>
        <v>P.G</v>
      </c>
      <c r="E137" s="49">
        <f t="shared" si="13"/>
        <v>1963</v>
      </c>
      <c r="F137" s="49">
        <f t="shared" si="14"/>
        <v>1</v>
      </c>
      <c r="G137" s="49">
        <f t="shared" si="15"/>
        <v>22</v>
      </c>
      <c r="H137" s="49" t="str">
        <f t="shared" si="16"/>
        <v>poniedziałek</v>
      </c>
      <c r="I137" s="49">
        <f t="shared" ca="1" si="17"/>
        <v>62</v>
      </c>
      <c r="J137" s="42"/>
      <c r="K137" s="42"/>
      <c r="L137" s="42"/>
      <c r="M137" s="42"/>
    </row>
    <row r="138" spans="1:13">
      <c r="A138" s="38" t="s">
        <v>133</v>
      </c>
      <c r="B138" s="38" t="s">
        <v>137</v>
      </c>
      <c r="C138" s="40">
        <v>25019</v>
      </c>
      <c r="D138" s="41" t="str">
        <f t="shared" si="12"/>
        <v>H.G</v>
      </c>
      <c r="E138" s="49">
        <f t="shared" si="13"/>
        <v>1968</v>
      </c>
      <c r="F138" s="49">
        <f t="shared" si="14"/>
        <v>1</v>
      </c>
      <c r="G138" s="49">
        <f t="shared" si="15"/>
        <v>30</v>
      </c>
      <c r="H138" s="49" t="str">
        <f t="shared" si="16"/>
        <v>poniedziałek</v>
      </c>
      <c r="I138" s="49">
        <f t="shared" ca="1" si="17"/>
        <v>57</v>
      </c>
      <c r="J138" s="42"/>
      <c r="K138" s="42"/>
      <c r="L138" s="42"/>
      <c r="M138" s="42"/>
    </row>
    <row r="139" spans="1:13">
      <c r="A139" s="38" t="s">
        <v>135</v>
      </c>
      <c r="B139" s="38" t="s">
        <v>131</v>
      </c>
      <c r="C139" s="40">
        <v>24329</v>
      </c>
      <c r="D139" s="41" t="str">
        <f t="shared" si="12"/>
        <v>K.D</v>
      </c>
      <c r="E139" s="49">
        <f t="shared" si="13"/>
        <v>1966</v>
      </c>
      <c r="F139" s="49">
        <f t="shared" si="14"/>
        <v>1</v>
      </c>
      <c r="G139" s="49">
        <f t="shared" si="15"/>
        <v>10</v>
      </c>
      <c r="H139" s="49" t="str">
        <f t="shared" si="16"/>
        <v>czwartek</v>
      </c>
      <c r="I139" s="49">
        <f t="shared" ca="1" si="17"/>
        <v>59</v>
      </c>
      <c r="J139" s="42"/>
      <c r="K139" s="42"/>
      <c r="L139" s="42"/>
      <c r="M139" s="42"/>
    </row>
    <row r="140" spans="1:13">
      <c r="A140" s="38" t="s">
        <v>141</v>
      </c>
      <c r="B140" s="38" t="s">
        <v>144</v>
      </c>
      <c r="C140" s="40">
        <v>24859</v>
      </c>
      <c r="D140" s="41" t="str">
        <f t="shared" si="12"/>
        <v>R.B</v>
      </c>
      <c r="E140" s="49">
        <f t="shared" si="13"/>
        <v>1968</v>
      </c>
      <c r="F140" s="49">
        <f t="shared" si="14"/>
        <v>1</v>
      </c>
      <c r="G140" s="49">
        <f t="shared" si="15"/>
        <v>22</v>
      </c>
      <c r="H140" s="49" t="str">
        <f t="shared" si="16"/>
        <v>wtorek</v>
      </c>
      <c r="I140" s="49">
        <f t="shared" ca="1" si="17"/>
        <v>57</v>
      </c>
      <c r="J140" s="42"/>
      <c r="K140" s="42"/>
      <c r="L140" s="42"/>
      <c r="M140" s="42"/>
    </row>
    <row r="141" spans="1:13">
      <c r="A141" s="38" t="s">
        <v>139</v>
      </c>
      <c r="B141" s="38" t="s">
        <v>128</v>
      </c>
      <c r="C141" s="40">
        <v>24265</v>
      </c>
      <c r="D141" s="41" t="str">
        <f t="shared" si="12"/>
        <v>I.B</v>
      </c>
      <c r="E141" s="49">
        <f t="shared" si="13"/>
        <v>1966</v>
      </c>
      <c r="F141" s="49">
        <f t="shared" si="14"/>
        <v>1</v>
      </c>
      <c r="G141" s="49">
        <f t="shared" si="15"/>
        <v>7</v>
      </c>
      <c r="H141" s="49" t="str">
        <f t="shared" si="16"/>
        <v>środa</v>
      </c>
      <c r="I141" s="49">
        <f t="shared" ca="1" si="17"/>
        <v>59</v>
      </c>
      <c r="J141" s="42"/>
      <c r="K141" s="42"/>
      <c r="L141" s="42"/>
      <c r="M141" s="42"/>
    </row>
    <row r="142" spans="1:13">
      <c r="A142" s="38" t="s">
        <v>232</v>
      </c>
      <c r="B142" s="38" t="s">
        <v>149</v>
      </c>
      <c r="C142" s="40">
        <v>26724</v>
      </c>
      <c r="D142" s="41" t="str">
        <f t="shared" si="12"/>
        <v>A.B</v>
      </c>
      <c r="E142" s="49">
        <f t="shared" si="13"/>
        <v>1973</v>
      </c>
      <c r="F142" s="49">
        <f t="shared" si="14"/>
        <v>1</v>
      </c>
      <c r="G142" s="49">
        <f t="shared" si="15"/>
        <v>1</v>
      </c>
      <c r="H142" s="49" t="str">
        <f t="shared" si="16"/>
        <v>piątek</v>
      </c>
      <c r="I142" s="49">
        <f t="shared" ca="1" si="17"/>
        <v>52</v>
      </c>
      <c r="J142" s="42"/>
      <c r="K142" s="42"/>
      <c r="L142" s="42"/>
      <c r="M142" s="42"/>
    </row>
    <row r="143" spans="1:13">
      <c r="A143" s="38" t="s">
        <v>233</v>
      </c>
      <c r="B143" s="38" t="s">
        <v>234</v>
      </c>
      <c r="C143" s="40">
        <v>27436</v>
      </c>
      <c r="D143" s="41" t="str">
        <f t="shared" si="12"/>
        <v>C.S</v>
      </c>
      <c r="E143" s="49">
        <f t="shared" si="13"/>
        <v>1975</v>
      </c>
      <c r="F143" s="49">
        <f t="shared" si="14"/>
        <v>1</v>
      </c>
      <c r="G143" s="49">
        <f t="shared" si="15"/>
        <v>11</v>
      </c>
      <c r="H143" s="49" t="str">
        <f t="shared" si="16"/>
        <v>środa</v>
      </c>
      <c r="I143" s="49">
        <f t="shared" ca="1" si="17"/>
        <v>50</v>
      </c>
      <c r="J143" s="42"/>
      <c r="K143" s="42"/>
      <c r="L143" s="42"/>
      <c r="M143" s="42"/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Z1</vt:lpstr>
      <vt:lpstr>Z2</vt:lpstr>
      <vt:lpstr>Z3</vt:lpstr>
      <vt:lpstr>Z4</vt:lpstr>
      <vt:lpstr>Z5</vt:lpstr>
      <vt:lpstr>Z6</vt:lpstr>
      <vt:lpstr>Z7</vt:lpstr>
      <vt:lpstr>Z8</vt:lpstr>
    </vt:vector>
  </TitlesOfParts>
  <Company>Ministrerstwo Edukacji Narodowej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Karwowska</dc:creator>
  <cp:lastModifiedBy>uczen</cp:lastModifiedBy>
  <dcterms:created xsi:type="dcterms:W3CDTF">2018-02-04T12:39:28Z</dcterms:created>
  <dcterms:modified xsi:type="dcterms:W3CDTF">2025-01-17T13:54:48Z</dcterms:modified>
</cp:coreProperties>
</file>