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ysical Store" sheetId="1" r:id="rId3"/>
    <sheet state="visible" name="Physical Store + Website" sheetId="2" r:id="rId4"/>
    <sheet state="visible" name="Physical +Website-Online Store" sheetId="3" r:id="rId5"/>
  </sheets>
  <definedNames/>
  <calcPr/>
</workbook>
</file>

<file path=xl/sharedStrings.xml><?xml version="1.0" encoding="utf-8"?>
<sst xmlns="http://schemas.openxmlformats.org/spreadsheetml/2006/main" count="480" uniqueCount="87">
  <si>
    <t>Physical Store Only</t>
  </si>
  <si>
    <t>Links</t>
  </si>
  <si>
    <t>Quantity</t>
  </si>
  <si>
    <t>Item/Service</t>
  </si>
  <si>
    <t>Source 01</t>
  </si>
  <si>
    <t>Source 02</t>
  </si>
  <si>
    <t>Source 03</t>
  </si>
  <si>
    <t>Mean</t>
  </si>
  <si>
    <t xml:space="preserve"> </t>
  </si>
  <si>
    <t>Scanner (barcode-reader)</t>
  </si>
  <si>
    <t>https://www.elara.ie/productdetail.aspx?productcode=MMEV382150</t>
  </si>
  <si>
    <t>https://www.logiscenter.ie/metrologic-ms5145-eclipse-barcode-scanner</t>
  </si>
  <si>
    <t>https://www.logiscenter.ie/zebra-ls1203-barcode-scanner</t>
  </si>
  <si>
    <t>Mouse</t>
  </si>
  <si>
    <t>https://www.currys.ie/ieen/computing-accessories/computer-accessories/mice-and-keyboards/mice/logitech-b100-optical-mouse-21775704-pdt.html</t>
  </si>
  <si>
    <t>https://www.harveynorman.ie/computing/computer-accessories/keyboards-mice/logitech-m90-optical-mouse-black.html</t>
  </si>
  <si>
    <t>https://www.elara.ie/productdetail.aspx?productcode=MME0Z30054</t>
  </si>
  <si>
    <t>Keyboard</t>
  </si>
  <si>
    <t>https://www.currys.ie/ieen/computing-accessories/computer-accessories/mice-and-keyboards/keyboards/advent-k112-keyboard-black-13828361-pdt.html</t>
  </si>
  <si>
    <t>https://www.harveynorman.ie/computing/computer-accessories/keyboards-mice/microsoft-wired-keyboard-600-anb-00006.html</t>
  </si>
  <si>
    <t>https://www.elara.ie/productdetail.aspx?productcode=MME4A50003</t>
  </si>
  <si>
    <t>Screen</t>
  </si>
  <si>
    <t>https://www.harveynorman.ie/computing/computer-accessories/lcd-monitors/lenovo-d22-10-21.5-fhd-monitor-65e4kac6uk.html</t>
  </si>
  <si>
    <t>https://www.currys.ie/ieen/computing/pc-monitors/pc-monitors/samsung-c24f396-full-hd-24-curved-led-monitor-10146138-pdt.html</t>
  </si>
  <si>
    <t>https://www.elara.ie/productdetail.aspx?productcode=WCELS24D330HSXEN</t>
  </si>
  <si>
    <t>CPU</t>
  </si>
  <si>
    <t>https://www.harveynorman.ie/computing/desktop-computers/lenovo-desktop-510sl-i3-1tb-4gb.html</t>
  </si>
  <si>
    <t>https://www.currys.ie/ieen/computing/desktop-pcs/desktop-pcs/dell-inspiron-small-intel-core-i3-desktop-pc-1-tb-grey-10181576-pdt.html</t>
  </si>
  <si>
    <t>https://www.elara.ie/productdetail.aspx?productcode=WCE10KH003AUK</t>
  </si>
  <si>
    <t>* Only 1 software found for retails -- price estimated</t>
  </si>
  <si>
    <t>EPOS software</t>
  </si>
  <si>
    <t xml:space="preserve"> https://www.cashdrawers.ie/-ICR_Touch_Touchpoint_Software</t>
  </si>
  <si>
    <t>Cash drawer</t>
  </si>
  <si>
    <t>https://www.tomtop.com/p-os0340b.html?currency=EUR&amp;Warehouse=CN&amp;aid=gplaiecd&amp;mid=10000016502&amp;utm_source=SEM&amp;utm_medium=Google+PLA&amp;utm_campaign=TT_PLA_IE_CD&amp;utm_content=3707&amp;gclid=Cj0KCQiArqPgBRCRARIsAPwlHoV2LZYMHyPCq4CYWYyIcpIAS7nXpTnbz-kvnC3sXoqw_gTFBUD4bV0aAk6OEALw_wcB</t>
  </si>
  <si>
    <t>https://shop.officeessentials.ie/StoreFront/evolution_product.html?Product=Safescan-4141B-Mounting-Bracket-Black-132-0436&amp;IdProduct=1490441&amp;gclid=Cj0KCQiArqPgBRCRARIsAPwlHoUDb7skafESuECyv8NUnDGjdEzVALm_TQYOSSgSrZyPFinSsWfTYlYaAr4yEALw_wcB#.XAk1q2j7RPY</t>
  </si>
  <si>
    <t>https://www.cablematic.ie/search/cash-drawer/Cash-drawer-automatic-black-with-RJ11-for-POS-printer-cash-register/BA41/?pag=2</t>
  </si>
  <si>
    <t>Receipt printer</t>
  </si>
  <si>
    <t>https://www.cashdrawers.ie/-Zanprint_Serial_and_USB_Receipt_Printer</t>
  </si>
  <si>
    <t>https://www.elara.ie/productdetail.aspx?mancode=C31CD52002&amp;manufacturer=EPSON&amp;gclid=Cj0KCQiArqPgBRCRARIsAPwlHoX8bB7pc-6k4XiT6gX6OxQLNKx-z_fUMvWkhg2eX11ONuEp48C8uIIaAouNEALw_wcB</t>
  </si>
  <si>
    <t>https://www.logiscenter.ie/bixolon-srp-350iii-receipt-printer?gclid=Cj0KCQiArqPgBRCRARIsAPwlHoWrZbzs17CQLWfchqSC9CJ7DreDA9-HRObF3jFPnX-zMMG201CYCDgaAuePEALw_wcB</t>
  </si>
  <si>
    <t>Card machine</t>
  </si>
  <si>
    <t>https://www.ie.screwfix.com/sum-up-card-reader.html?utm_source=Google&amp;utm_medium=CPC&amp;utm_campaign=Shopping&amp;gclid=Cj0KCQiArqPgBRCRARIsAPwlHoUXyRsvFJBtyZ-wbdjbwHFwor3aSEZdGV59dcs98zrwJQ7qUcvYXe8aAqswEALw_wcB&amp;gclsrc=aw.ds</t>
  </si>
  <si>
    <t>https://www.amazon.com/Verifone-VX520-Ethernet-Reader-M252-653-A3-NAA-3/dp/B00K7TG1IE?ref_=fsclp_pl_dp_4</t>
  </si>
  <si>
    <t>https://www.amazon.com/Verifone-Vx520-Swivel-Tilt-Stand/dp/B014V6SXUW?ref_=fsclp_pl_dp_12</t>
  </si>
  <si>
    <t>-</t>
  </si>
  <si>
    <t>Broadband (240 Mb - monthly)</t>
  </si>
  <si>
    <t>https://switcher.ie/broadband/providers/vodafone/vodafone-simply-broadband/</t>
  </si>
  <si>
    <t>https://switcher.ie/broadband/providers/virgin-media/naked-240/</t>
  </si>
  <si>
    <t>https://www.sky.com/ireland/broadband-talk/fibre-optic/</t>
  </si>
  <si>
    <t>* Source 2 considering 2h training (4 x 30min training)</t>
  </si>
  <si>
    <t>Training</t>
  </si>
  <si>
    <t>http://retailertrainingservices.com/how-much-to-budget-for-retail-training/</t>
  </si>
  <si>
    <t>https://www.shopify.com/retail/5-tools-to-make-training-retail-staff-easier-and-more-efficient</t>
  </si>
  <si>
    <t>Total</t>
  </si>
  <si>
    <t>Bundle includes: screen (touch) + cash drawer + receipt printer + card machine</t>
  </si>
  <si>
    <t>EPOS bundle + software</t>
  </si>
  <si>
    <t>https://www.cashdrawers.ie/-Complete_EPOS_System_-_Taverna_POS_iPad_Bundle</t>
  </si>
  <si>
    <t>Bundle includes: iPad stand + cash drawer + receipt printer ----- iPad not included</t>
  </si>
  <si>
    <t>EPOS bundle + card machine + EPOS software + iPad</t>
  </si>
  <si>
    <t>https://www.cashdrawers.ie/-Lightspeed_EPOS_Bundle</t>
  </si>
  <si>
    <t>https://www.cheapmobilehandsets.co.uk/492-apple-ipad-air-128gb-wifi-plus-4g-cheap?gclid=CjwKCAiA0ajgBRA4EiwA9gFOR87UHiEpft8tH3wJlFkRqWIXNB2Oe46zNCiZS_U4IZAwCD245JK9mxoC5TYQAvD_BwE</t>
  </si>
  <si>
    <t>Bundle includes: tablet stand + cash drawer + receipt printer</t>
  </si>
  <si>
    <t>EPOS bundle + card machine + EPOS software + Samsung Galaxy tablet</t>
  </si>
  <si>
    <t>https://www.cashdrawers.ie/-Tablet-EPOS-Bundle-with-Stand-Printer-and-Drawer</t>
  </si>
  <si>
    <t>https://www.google.ie/shopping/product/18130265870997093076?hl=pt-BR&amp;q=samsung+galaxy+tablet+ireland&amp;oq=samsung+galaxy+tablet+ireland&amp;prds=paur:ClkAsKraX76xPEqBYkW4US73MHVtqKWG8WxhLiE7b350Ne7fxFiW5GdKXOatZjDQNPAZdtDj00oE5kpuUfqk_JD2MBLA921_pr1waadpI4qCZm-_hRMN0jBQ3xIZAFPVH71kV41BG0aGus8iroZkw0r3iLC3Mw&amp;sa=X&amp;ved=0ahUKEwip95rN043fAhUBVBUIHUpcDKQQ8wIInAI</t>
  </si>
  <si>
    <t>* Software doesn't keep track of stock control/suppliers</t>
  </si>
  <si>
    <t>Physical Store + Website</t>
  </si>
  <si>
    <t>* Source 2 - 2h training (4 x 30min training)</t>
  </si>
  <si>
    <t>Website devolpment cost (one-off)</t>
  </si>
  <si>
    <t>https://www.irelandwebsitedesign.com/how-much-does-a-website-cost-in-ireland</t>
  </si>
  <si>
    <t>https://www.iedr.ie/uploads/Ebook-Website-costs-for-SMEs-in-Ireland.pdf</t>
  </si>
  <si>
    <t>http://www.waterfordwebdesign.ie/how-much-does-a-website-cost-in-ireland/</t>
  </si>
  <si>
    <t>Hosting + Domain (monthly)</t>
  </si>
  <si>
    <t>Websmaster (monthly - 2h to 5h monthly)</t>
  </si>
  <si>
    <t>http://www.bebetterdomore.com/blog/how-much-does-it-cost-to-maintain-a-website/</t>
  </si>
  <si>
    <t>Website development cost (one-off)</t>
  </si>
  <si>
    <t>WordPress Premium (monthly)</t>
  </si>
  <si>
    <t>WordPress self-hosting (monthly)</t>
  </si>
  <si>
    <t>Webmaster (monthly - 2h to 5h monthly)</t>
  </si>
  <si>
    <t>Physical Store + Website + Online Store</t>
  </si>
  <si>
    <t>Mean from other tables</t>
  </si>
  <si>
    <t>eCommerce plataform (monthly)</t>
  </si>
  <si>
    <t>https://www.shopify.com/pricing</t>
  </si>
  <si>
    <t>https://www.bigcommerce.com/pricing/</t>
  </si>
  <si>
    <t>eCommerce Website cost (one-off)</t>
  </si>
  <si>
    <t>eCommerce platform (monthly)</t>
  </si>
  <si>
    <t>Webmaster (monthly - 4h to 10h monthly)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</si>
</sst>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€-2]\ * #,##0.00_-;\-[$€-2]\ * #,##0.00_-;_-[$€-2]\ * &quot;-&quot;??_-;_-@"/>
  </numFmts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3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0" fillId="0" fontId="0" numFmtId="164" xfId="0" applyAlignment="1" applyFont="1" applyNumberForma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0" fontId="1" numFmtId="164" xfId="0" applyAlignment="1" applyBorder="1" applyFont="1" applyNumberFormat="1">
      <alignment horizontal="center" vertical="center"/>
    </xf>
    <xf borderId="6" fillId="2" fontId="1" numFmtId="164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0" fillId="0" fontId="0" numFmtId="0" xfId="0" applyAlignment="1" applyBorder="1" applyFont="1">
      <alignment horizontal="center" vertical="center"/>
    </xf>
    <xf borderId="11" fillId="0" fontId="0" numFmtId="0" xfId="0" applyAlignment="1" applyBorder="1" applyFont="1">
      <alignment horizontal="center" vertical="center"/>
    </xf>
    <xf borderId="11" fillId="0" fontId="0" numFmtId="164" xfId="0" applyAlignment="1" applyBorder="1" applyFont="1" applyNumberFormat="1">
      <alignment horizontal="center" vertical="center"/>
    </xf>
    <xf borderId="12" fillId="2" fontId="0" numFmtId="164" xfId="0" applyAlignment="1" applyBorder="1" applyFont="1" applyNumberFormat="1">
      <alignment horizontal="center" vertical="center"/>
    </xf>
    <xf borderId="10" fillId="0" fontId="0" numFmtId="0" xfId="0" applyAlignment="1" applyBorder="1" applyFont="1">
      <alignment horizontal="left" vertical="center"/>
    </xf>
    <xf borderId="11" fillId="0" fontId="0" numFmtId="0" xfId="0" applyAlignment="1" applyBorder="1" applyFont="1">
      <alignment horizontal="left" vertical="center"/>
    </xf>
    <xf borderId="12" fillId="0" fontId="0" numFmtId="0" xfId="0" applyAlignment="1" applyBorder="1" applyFont="1">
      <alignment horizontal="left" vertical="center"/>
    </xf>
    <xf borderId="11" fillId="0" fontId="0" numFmtId="164" xfId="0" applyAlignment="1" applyBorder="1" applyFont="1" applyNumberFormat="1">
      <alignment vertical="center"/>
    </xf>
    <xf borderId="11" fillId="0" fontId="0" numFmtId="0" xfId="0" applyAlignment="1" applyBorder="1" applyFont="1">
      <alignment vertical="center"/>
    </xf>
    <xf borderId="0" fillId="0" fontId="0" numFmtId="0" xfId="0" applyAlignment="1" applyFont="1">
      <alignment horizontal="center" shrinkToFit="0" vertical="center" wrapText="1"/>
    </xf>
    <xf borderId="13" fillId="0" fontId="0" numFmtId="0" xfId="0" applyAlignment="1" applyBorder="1" applyFont="1">
      <alignment horizontal="left" vertical="center"/>
    </xf>
    <xf borderId="14" fillId="0" fontId="2" numFmtId="0" xfId="0" applyBorder="1" applyFont="1"/>
    <xf borderId="15" fillId="0" fontId="2" numFmtId="0" xfId="0" applyBorder="1" applyFont="1"/>
    <xf borderId="16" fillId="0" fontId="0" numFmtId="0" xfId="0" applyAlignment="1" applyBorder="1" applyFont="1">
      <alignment horizontal="left" vertical="center"/>
    </xf>
    <xf borderId="17" fillId="0" fontId="0" numFmtId="0" xfId="0" applyAlignment="1" applyBorder="1" applyFont="1">
      <alignment horizontal="left" vertical="center"/>
    </xf>
    <xf borderId="18" fillId="0" fontId="0" numFmtId="0" xfId="0" applyAlignment="1" applyBorder="1" applyFont="1">
      <alignment horizontal="left" vertical="center"/>
    </xf>
    <xf borderId="16" fillId="0" fontId="0" numFmtId="0" xfId="0" applyAlignment="1" applyBorder="1" applyFont="1">
      <alignment horizontal="center" vertical="center"/>
    </xf>
    <xf borderId="17" fillId="0" fontId="0" numFmtId="0" xfId="0" applyAlignment="1" applyBorder="1" applyFont="1">
      <alignment horizontal="center" vertical="center"/>
    </xf>
    <xf borderId="17" fillId="0" fontId="0" numFmtId="164" xfId="0" applyAlignment="1" applyBorder="1" applyFont="1" applyNumberFormat="1">
      <alignment horizontal="center" vertical="center"/>
    </xf>
    <xf borderId="19" fillId="0" fontId="0" numFmtId="0" xfId="0" applyAlignment="1" applyBorder="1" applyFont="1">
      <alignment horizontal="left" vertical="center"/>
    </xf>
    <xf borderId="20" fillId="0" fontId="0" numFmtId="0" xfId="0" applyAlignment="1" applyBorder="1" applyFont="1">
      <alignment horizontal="left" vertical="center"/>
    </xf>
    <xf borderId="21" fillId="0" fontId="0" numFmtId="0" xfId="0" applyAlignment="1" applyBorder="1" applyFont="1">
      <alignment horizontal="center" vertical="center"/>
    </xf>
    <xf borderId="22" fillId="0" fontId="2" numFmtId="0" xfId="0" applyBorder="1" applyFont="1"/>
    <xf borderId="23" fillId="2" fontId="1" numFmtId="164" xfId="0" applyAlignment="1" applyBorder="1" applyFont="1" applyNumberFormat="1">
      <alignment horizontal="center" vertical="center"/>
    </xf>
    <xf borderId="12" fillId="2" fontId="1" numFmtId="164" xfId="0" applyAlignment="1" applyBorder="1" applyFont="1" applyNumberForma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 vertical="center"/>
    </xf>
    <xf borderId="5" fillId="3" fontId="1" numFmtId="164" xfId="0" applyAlignment="1" applyBorder="1" applyFont="1" applyNumberFormat="1">
      <alignment horizontal="center" vertical="center"/>
    </xf>
    <xf borderId="6" fillId="3" fontId="1" numFmtId="164" xfId="0" applyAlignment="1" applyBorder="1" applyFont="1" applyNumberFormat="1">
      <alignment horizontal="center" vertical="center"/>
    </xf>
    <xf borderId="24" fillId="0" fontId="1" numFmtId="0" xfId="0" applyAlignment="1" applyBorder="1" applyFont="1">
      <alignment horizontal="center" vertical="center"/>
    </xf>
    <xf borderId="10" fillId="3" fontId="0" numFmtId="0" xfId="0" applyAlignment="1" applyBorder="1" applyFont="1">
      <alignment horizontal="center" vertical="center"/>
    </xf>
    <xf borderId="11" fillId="3" fontId="0" numFmtId="0" xfId="0" applyAlignment="1" applyBorder="1" applyFont="1">
      <alignment horizontal="center" vertical="center"/>
    </xf>
    <xf borderId="11" fillId="3" fontId="0" numFmtId="164" xfId="0" applyAlignment="1" applyBorder="1" applyFont="1" applyNumberFormat="1">
      <alignment horizontal="center" vertical="center"/>
    </xf>
    <xf borderId="12" fillId="3" fontId="0" numFmtId="164" xfId="0" applyAlignment="1" applyBorder="1" applyFont="1" applyNumberFormat="1">
      <alignment horizontal="center" vertical="center"/>
    </xf>
    <xf borderId="11" fillId="3" fontId="0" numFmtId="0" xfId="0" applyAlignment="1" applyBorder="1" applyFont="1">
      <alignment horizontal="center" shrinkToFit="0" vertical="center" wrapText="1"/>
    </xf>
    <xf borderId="11" fillId="3" fontId="0" numFmtId="164" xfId="0" applyAlignment="1" applyBorder="1" applyFont="1" applyNumberFormat="1">
      <alignment vertical="center"/>
    </xf>
    <xf borderId="10" fillId="0" fontId="0" numFmtId="0" xfId="0" applyAlignment="1" applyBorder="1" applyFont="1">
      <alignment vertical="center"/>
    </xf>
    <xf borderId="12" fillId="0" fontId="0" numFmtId="0" xfId="0" applyAlignment="1" applyBorder="1" applyFont="1">
      <alignment horizontal="center" vertical="center"/>
    </xf>
    <xf borderId="16" fillId="3" fontId="0" numFmtId="0" xfId="0" applyAlignment="1" applyBorder="1" applyFont="1">
      <alignment horizontal="center" vertical="center"/>
    </xf>
    <xf borderId="17" fillId="3" fontId="0" numFmtId="0" xfId="0" applyAlignment="1" applyBorder="1" applyFont="1">
      <alignment horizontal="center" vertical="center"/>
    </xf>
    <xf borderId="17" fillId="3" fontId="0" numFmtId="164" xfId="0" applyAlignment="1" applyBorder="1" applyFont="1" applyNumberFormat="1">
      <alignment horizontal="center" vertical="center"/>
    </xf>
    <xf borderId="18" fillId="3" fontId="0" numFmtId="164" xfId="0" applyAlignment="1" applyBorder="1" applyFont="1" applyNumberFormat="1">
      <alignment horizontal="center" vertical="center"/>
    </xf>
    <xf borderId="25" fillId="0" fontId="2" numFmtId="0" xfId="0" applyBorder="1" applyFont="1"/>
    <xf borderId="23" fillId="3" fontId="1" numFmtId="164" xfId="0" applyAlignment="1" applyBorder="1" applyFont="1" applyNumberFormat="1">
      <alignment horizontal="center" vertical="center"/>
    </xf>
    <xf borderId="26" fillId="3" fontId="1" numFmtId="164" xfId="0" applyAlignment="1" applyBorder="1" applyFont="1" applyNumberFormat="1">
      <alignment horizontal="center" vertical="center"/>
    </xf>
    <xf borderId="0" fillId="0" fontId="0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27" fillId="2" fontId="0" numFmtId="164" xfId="0" applyAlignment="1" applyBorder="1" applyFont="1" applyNumberFormat="1">
      <alignment horizontal="center" vertical="center"/>
    </xf>
    <xf borderId="18" fillId="0" fontId="0" numFmtId="0" xfId="0" applyAlignment="1" applyBorder="1" applyFont="1">
      <alignment horizontal="center" vertical="center"/>
    </xf>
    <xf borderId="11" fillId="0" fontId="0" numFmtId="0" xfId="0" applyAlignment="1" applyBorder="1" applyFont="1">
      <alignment horizontal="center" shrinkToFit="0" vertical="center" wrapText="1"/>
    </xf>
    <xf borderId="28" fillId="0" fontId="0" numFmtId="0" xfId="0" applyAlignment="1" applyBorder="1" applyFont="1">
      <alignment horizontal="left" vertical="center"/>
    </xf>
    <xf borderId="29" fillId="0" fontId="0" numFmtId="164" xfId="0" applyAlignment="1" applyBorder="1" applyFont="1" applyNumberFormat="1">
      <alignment horizontal="center" vertical="center"/>
    </xf>
    <xf borderId="30" fillId="0" fontId="0" numFmtId="0" xfId="0" applyAlignment="1" applyBorder="1" applyFont="1">
      <alignment horizontal="left" vertical="center"/>
    </xf>
    <xf borderId="31" fillId="0" fontId="2" numFmtId="0" xfId="0" applyBorder="1" applyFont="1"/>
    <xf borderId="32" fillId="0" fontId="2" numFmtId="0" xfId="0" applyBorder="1" applyFont="1"/>
    <xf borderId="33" fillId="2" fontId="1" numFmtId="164" xfId="0" applyAlignment="1" applyBorder="1" applyFont="1" applyNumberFormat="1">
      <alignment horizontal="center" vertical="center"/>
    </xf>
    <xf borderId="21" fillId="2" fontId="1" numFmtId="164" xfId="0" applyAlignment="1" applyBorder="1" applyFont="1" applyNumberFormat="1">
      <alignment horizontal="center" vertical="center"/>
    </xf>
    <xf borderId="27" fillId="3" fontId="0" numFmtId="164" xfId="0" applyAlignment="1" applyBorder="1" applyFont="1" applyNumberFormat="1">
      <alignment horizontal="center" vertical="center"/>
    </xf>
    <xf borderId="11" fillId="3" fontId="0" numFmtId="0" xfId="0" applyAlignment="1" applyBorder="1" applyFont="1">
      <alignment horizontal="center" readingOrder="0" shrinkToFit="0" vertical="center" wrapText="1"/>
    </xf>
    <xf borderId="10" fillId="3" fontId="0" numFmtId="0" xfId="0" applyAlignment="1" applyBorder="1" applyFont="1">
      <alignment horizontal="center" readingOrder="0" vertical="center"/>
    </xf>
    <xf borderId="11" fillId="3" fontId="0" numFmtId="0" xfId="0" applyAlignment="1" applyBorder="1" applyFont="1">
      <alignment horizontal="center" shrinkToFit="0" wrapText="1"/>
    </xf>
    <xf borderId="34" fillId="3" fontId="0" numFmtId="164" xfId="0" applyAlignment="1" applyBorder="1" applyFont="1" applyNumberFormat="1">
      <alignment horizontal="center"/>
    </xf>
    <xf borderId="5" fillId="3" fontId="0" numFmtId="0" xfId="0" applyAlignment="1" applyBorder="1" applyFont="1">
      <alignment horizontal="center" shrinkToFit="0" wrapText="1"/>
    </xf>
    <xf borderId="35" fillId="3" fontId="0" numFmtId="164" xfId="0" applyAlignment="1" applyBorder="1" applyFont="1" applyNumberFormat="1">
      <alignment horizontal="center"/>
    </xf>
    <xf borderId="0" fillId="3" fontId="0" numFmtId="0" xfId="0" applyAlignment="1" applyFont="1">
      <alignment horizontal="center" readingOrder="0" shrinkToFit="0" vertical="center" wrapText="1"/>
    </xf>
    <xf borderId="29" fillId="3" fontId="0" numFmtId="164" xfId="0" applyAlignment="1" applyBorder="1" applyFont="1" applyNumberFormat="1">
      <alignment horizontal="center" vertical="center"/>
    </xf>
    <xf borderId="13" fillId="0" fontId="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71"/>
    <col customWidth="1" min="2" max="2" width="8.0"/>
    <col customWidth="1" min="3" max="3" width="30.29"/>
    <col customWidth="1" min="4" max="7" width="10.71"/>
    <col customWidth="1" min="8" max="9" width="8.86"/>
    <col customWidth="1" min="10" max="12" width="9.0"/>
    <col customWidth="1" min="13" max="13" width="8.86"/>
    <col customWidth="1" min="14" max="26" width="8.71"/>
  </cols>
  <sheetData>
    <row r="1" ht="14.25" customHeight="1">
      <c r="A1" s="1"/>
      <c r="B1" s="1"/>
      <c r="C1" s="1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3" t="s">
        <v>0</v>
      </c>
      <c r="C2" s="4"/>
      <c r="D2" s="4"/>
      <c r="E2" s="4"/>
      <c r="F2" s="4"/>
      <c r="G2" s="5"/>
      <c r="H2" s="1"/>
      <c r="I2" s="1"/>
      <c r="J2" s="3" t="s">
        <v>1</v>
      </c>
      <c r="K2" s="4"/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6" t="s">
        <v>2</v>
      </c>
      <c r="C3" s="7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1"/>
      <c r="I3" s="1"/>
      <c r="J3" s="10" t="s">
        <v>4</v>
      </c>
      <c r="K3" s="11" t="s">
        <v>5</v>
      </c>
      <c r="L3" s="12" t="s">
        <v>6</v>
      </c>
      <c r="M3" s="1" t="s">
        <v>8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3">
        <v>1.0</v>
      </c>
      <c r="C4" s="14" t="s">
        <v>9</v>
      </c>
      <c r="D4" s="15">
        <v>47.44</v>
      </c>
      <c r="E4" s="15">
        <v>56.59</v>
      </c>
      <c r="F4" s="15">
        <v>52.89</v>
      </c>
      <c r="G4" s="16">
        <f t="shared" ref="G4:G13" si="1">(D4+E4+F4)/3</f>
        <v>52.30666667</v>
      </c>
      <c r="H4" s="1"/>
      <c r="I4" s="1" t="s">
        <v>8</v>
      </c>
      <c r="J4" s="17" t="s">
        <v>10</v>
      </c>
      <c r="K4" s="18" t="s">
        <v>11</v>
      </c>
      <c r="L4" s="19" t="s">
        <v>12</v>
      </c>
      <c r="M4" s="1" t="s">
        <v>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3">
        <v>1.0</v>
      </c>
      <c r="C5" s="14" t="s">
        <v>13</v>
      </c>
      <c r="D5" s="15">
        <v>8.49</v>
      </c>
      <c r="E5" s="15">
        <v>9.9</v>
      </c>
      <c r="F5" s="15">
        <v>7.39</v>
      </c>
      <c r="G5" s="16">
        <f t="shared" si="1"/>
        <v>8.593333333</v>
      </c>
      <c r="H5" s="1"/>
      <c r="I5" s="1"/>
      <c r="J5" s="17" t="s">
        <v>14</v>
      </c>
      <c r="K5" s="18" t="s">
        <v>15</v>
      </c>
      <c r="L5" s="19" t="s">
        <v>16</v>
      </c>
      <c r="M5" s="1" t="s">
        <v>8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3">
        <v>1.0</v>
      </c>
      <c r="C6" s="14" t="s">
        <v>17</v>
      </c>
      <c r="D6" s="15">
        <v>9.99</v>
      </c>
      <c r="E6" s="15">
        <v>15.99</v>
      </c>
      <c r="F6" s="15">
        <v>11.09</v>
      </c>
      <c r="G6" s="16">
        <f t="shared" si="1"/>
        <v>12.35666667</v>
      </c>
      <c r="H6" s="1"/>
      <c r="I6" s="1"/>
      <c r="J6" s="17" t="s">
        <v>18</v>
      </c>
      <c r="K6" s="18" t="s">
        <v>19</v>
      </c>
      <c r="L6" s="19" t="s">
        <v>20</v>
      </c>
      <c r="M6" s="1" t="s">
        <v>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3">
        <v>1.0</v>
      </c>
      <c r="C7" s="14" t="s">
        <v>21</v>
      </c>
      <c r="D7" s="15">
        <v>119.0</v>
      </c>
      <c r="E7" s="15">
        <v>119.99</v>
      </c>
      <c r="F7" s="15">
        <v>124.48</v>
      </c>
      <c r="G7" s="16">
        <f t="shared" si="1"/>
        <v>121.1566667</v>
      </c>
      <c r="H7" s="1"/>
      <c r="I7" s="1"/>
      <c r="J7" s="17" t="s">
        <v>22</v>
      </c>
      <c r="K7" s="18" t="s">
        <v>23</v>
      </c>
      <c r="L7" s="19" t="s">
        <v>24</v>
      </c>
      <c r="M7" s="1" t="s">
        <v>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3">
        <v>1.0</v>
      </c>
      <c r="C8" s="14" t="s">
        <v>25</v>
      </c>
      <c r="D8" s="15">
        <v>369.0</v>
      </c>
      <c r="E8" s="20">
        <v>479.99</v>
      </c>
      <c r="F8" s="15">
        <v>419.98</v>
      </c>
      <c r="G8" s="16">
        <f t="shared" si="1"/>
        <v>422.99</v>
      </c>
      <c r="H8" s="1"/>
      <c r="I8" s="1"/>
      <c r="J8" s="17" t="s">
        <v>26</v>
      </c>
      <c r="K8" s="21" t="s">
        <v>27</v>
      </c>
      <c r="L8" s="19" t="s">
        <v>28</v>
      </c>
      <c r="M8" s="1" t="s">
        <v>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22" t="s">
        <v>29</v>
      </c>
      <c r="B9" s="13">
        <v>1.0</v>
      </c>
      <c r="C9" s="14" t="s">
        <v>30</v>
      </c>
      <c r="D9" s="15">
        <f t="shared" ref="D9:F9" si="2">(379+499)/2</f>
        <v>439</v>
      </c>
      <c r="E9" s="15">
        <f t="shared" si="2"/>
        <v>439</v>
      </c>
      <c r="F9" s="15">
        <f t="shared" si="2"/>
        <v>439</v>
      </c>
      <c r="G9" s="16">
        <f t="shared" si="1"/>
        <v>439</v>
      </c>
      <c r="H9" s="1"/>
      <c r="I9" s="1"/>
      <c r="J9" s="23" t="s">
        <v>31</v>
      </c>
      <c r="K9" s="24"/>
      <c r="L9" s="25"/>
      <c r="M9" s="1" t="s">
        <v>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3">
        <v>1.0</v>
      </c>
      <c r="C10" s="14" t="s">
        <v>32</v>
      </c>
      <c r="D10" s="15">
        <v>35.15</v>
      </c>
      <c r="E10" s="20">
        <v>29.79</v>
      </c>
      <c r="F10" s="15">
        <v>33.7</v>
      </c>
      <c r="G10" s="16">
        <f t="shared" si="1"/>
        <v>32.88</v>
      </c>
      <c r="H10" s="1"/>
      <c r="I10" s="1"/>
      <c r="J10" s="17" t="s">
        <v>33</v>
      </c>
      <c r="K10" s="21" t="s">
        <v>34</v>
      </c>
      <c r="L10" s="19" t="s">
        <v>35</v>
      </c>
      <c r="M10" s="1" t="s">
        <v>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3">
        <v>1.0</v>
      </c>
      <c r="C11" s="14" t="s">
        <v>36</v>
      </c>
      <c r="D11" s="15">
        <v>175.0</v>
      </c>
      <c r="E11" s="20">
        <v>144.19</v>
      </c>
      <c r="F11" s="15">
        <v>141.97</v>
      </c>
      <c r="G11" s="16">
        <f t="shared" si="1"/>
        <v>153.72</v>
      </c>
      <c r="H11" s="1"/>
      <c r="I11" s="1"/>
      <c r="J11" s="17" t="s">
        <v>37</v>
      </c>
      <c r="K11" s="21" t="s">
        <v>38</v>
      </c>
      <c r="L11" s="19" t="s">
        <v>39</v>
      </c>
      <c r="M11" s="1" t="s">
        <v>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3">
        <v>1.0</v>
      </c>
      <c r="C12" s="14" t="s">
        <v>40</v>
      </c>
      <c r="D12" s="15">
        <v>35.45</v>
      </c>
      <c r="E12" s="20">
        <v>61.39</v>
      </c>
      <c r="F12" s="15">
        <v>57.01</v>
      </c>
      <c r="G12" s="16">
        <f t="shared" si="1"/>
        <v>51.28333333</v>
      </c>
      <c r="H12" s="1"/>
      <c r="I12" s="1"/>
      <c r="J12" s="17" t="s">
        <v>41</v>
      </c>
      <c r="K12" s="21" t="s">
        <v>42</v>
      </c>
      <c r="L12" s="19" t="s">
        <v>43</v>
      </c>
      <c r="M12" s="1" t="s">
        <v>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3" t="s">
        <v>44</v>
      </c>
      <c r="C13" s="14" t="s">
        <v>45</v>
      </c>
      <c r="D13" s="15">
        <v>35.0</v>
      </c>
      <c r="E13" s="15">
        <v>46.5</v>
      </c>
      <c r="F13" s="15">
        <v>33.0</v>
      </c>
      <c r="G13" s="16">
        <f t="shared" si="1"/>
        <v>38.16666667</v>
      </c>
      <c r="H13" s="1"/>
      <c r="I13" s="1"/>
      <c r="J13" s="26" t="s">
        <v>46</v>
      </c>
      <c r="K13" s="27" t="s">
        <v>47</v>
      </c>
      <c r="L13" s="28" t="s">
        <v>48</v>
      </c>
      <c r="M13" s="1" t="s">
        <v>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2" t="s">
        <v>49</v>
      </c>
      <c r="B14" s="29" t="s">
        <v>44</v>
      </c>
      <c r="C14" s="30" t="s">
        <v>50</v>
      </c>
      <c r="D14" s="31">
        <v>492.09</v>
      </c>
      <c r="E14" s="31">
        <f>60.63*4</f>
        <v>242.52</v>
      </c>
      <c r="F14" s="31" t="s">
        <v>44</v>
      </c>
      <c r="G14" s="16">
        <f>(D14+E14)/2</f>
        <v>367.305</v>
      </c>
      <c r="H14" s="1"/>
      <c r="I14" s="1"/>
      <c r="J14" s="32" t="s">
        <v>51</v>
      </c>
      <c r="K14" s="33" t="s">
        <v>52</v>
      </c>
      <c r="L14" s="34" t="s">
        <v>44</v>
      </c>
      <c r="M14" s="1" t="s">
        <v>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3" t="s">
        <v>53</v>
      </c>
      <c r="C15" s="35"/>
      <c r="D15" s="36">
        <f t="shared" ref="D15:G15" si="3">SUM(D4:D14)</f>
        <v>1765.61</v>
      </c>
      <c r="E15" s="36">
        <f t="shared" si="3"/>
        <v>1645.85</v>
      </c>
      <c r="F15" s="36">
        <f t="shared" si="3"/>
        <v>1320.51</v>
      </c>
      <c r="G15" s="37">
        <f t="shared" si="3"/>
        <v>1699.758333</v>
      </c>
      <c r="H15" s="1"/>
      <c r="I15" s="1"/>
      <c r="J15" s="1" t="s">
        <v>8</v>
      </c>
      <c r="K15" s="1" t="s">
        <v>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2"/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38" t="s">
        <v>0</v>
      </c>
      <c r="C17" s="4"/>
      <c r="D17" s="4"/>
      <c r="E17" s="4"/>
      <c r="F17" s="4"/>
      <c r="G17" s="5"/>
      <c r="H17" s="1"/>
      <c r="I17" s="1"/>
      <c r="J17" s="3" t="s">
        <v>1</v>
      </c>
      <c r="K17" s="4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39" t="s">
        <v>2</v>
      </c>
      <c r="C18" s="40" t="s">
        <v>3</v>
      </c>
      <c r="D18" s="41" t="s">
        <v>4</v>
      </c>
      <c r="E18" s="41" t="s">
        <v>5</v>
      </c>
      <c r="F18" s="41" t="s">
        <v>6</v>
      </c>
      <c r="G18" s="42" t="s">
        <v>7</v>
      </c>
      <c r="H18" s="1"/>
      <c r="I18" s="1"/>
      <c r="J18" s="6" t="s">
        <v>4</v>
      </c>
      <c r="K18" s="7" t="s">
        <v>5</v>
      </c>
      <c r="L18" s="43" t="s">
        <v>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44">
        <v>1.0</v>
      </c>
      <c r="C19" s="45" t="s">
        <v>9</v>
      </c>
      <c r="D19" s="46">
        <v>47.44</v>
      </c>
      <c r="E19" s="46">
        <v>56.59</v>
      </c>
      <c r="F19" s="46">
        <v>52.89</v>
      </c>
      <c r="G19" s="47">
        <f>(D19+E19+F19)/3</f>
        <v>52.30666667</v>
      </c>
      <c r="H19" s="1"/>
      <c r="I19" s="1" t="s">
        <v>8</v>
      </c>
      <c r="J19" s="17" t="s">
        <v>10</v>
      </c>
      <c r="K19" s="18" t="s">
        <v>11</v>
      </c>
      <c r="L19" s="19" t="s">
        <v>12</v>
      </c>
      <c r="M19" s="1" t="s">
        <v>8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22" t="s">
        <v>54</v>
      </c>
      <c r="B20" s="44">
        <v>1.0</v>
      </c>
      <c r="C20" s="48" t="s">
        <v>55</v>
      </c>
      <c r="D20" s="49">
        <f> 899+G9</f>
        <v>1338</v>
      </c>
      <c r="E20" s="46" t="s">
        <v>44</v>
      </c>
      <c r="F20" s="46" t="s">
        <v>44</v>
      </c>
      <c r="G20" s="47" t="s">
        <v>44</v>
      </c>
      <c r="H20" s="1"/>
      <c r="I20" s="1"/>
      <c r="J20" s="50" t="s">
        <v>56</v>
      </c>
      <c r="K20" s="14" t="s">
        <v>44</v>
      </c>
      <c r="L20" s="51" t="s">
        <v>44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22" t="s">
        <v>57</v>
      </c>
      <c r="B21" s="44">
        <v>1.0</v>
      </c>
      <c r="C21" s="48" t="s">
        <v>58</v>
      </c>
      <c r="D21" s="46" t="s">
        <v>44</v>
      </c>
      <c r="E21" s="46">
        <f>499+G12+G9+159.46</f>
        <v>1148.743333</v>
      </c>
      <c r="F21" s="46" t="s">
        <v>44</v>
      </c>
      <c r="G21" s="47" t="s">
        <v>44</v>
      </c>
      <c r="H21" s="1"/>
      <c r="I21" s="1"/>
      <c r="J21" s="29" t="s">
        <v>44</v>
      </c>
      <c r="K21" s="27" t="s">
        <v>59</v>
      </c>
      <c r="L21" s="28" t="s">
        <v>60</v>
      </c>
      <c r="M21" s="1" t="s">
        <v>8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6.0" customHeight="1">
      <c r="A22" s="22" t="s">
        <v>61</v>
      </c>
      <c r="B22" s="44">
        <v>1.0</v>
      </c>
      <c r="C22" s="48" t="s">
        <v>62</v>
      </c>
      <c r="D22" s="46" t="s">
        <v>44</v>
      </c>
      <c r="E22" s="46" t="s">
        <v>44</v>
      </c>
      <c r="F22" s="46">
        <f>549+G12+G9+157</f>
        <v>1196.283333</v>
      </c>
      <c r="G22" s="47" t="s">
        <v>44</v>
      </c>
      <c r="H22" s="1"/>
      <c r="I22" s="1"/>
      <c r="J22" s="29" t="s">
        <v>44</v>
      </c>
      <c r="K22" s="27" t="s">
        <v>63</v>
      </c>
      <c r="L22" s="28" t="s">
        <v>64</v>
      </c>
      <c r="M22" s="1" t="s">
        <v>8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44" t="s">
        <v>44</v>
      </c>
      <c r="C23" s="45" t="s">
        <v>45</v>
      </c>
      <c r="D23" s="46">
        <v>35.0</v>
      </c>
      <c r="E23" s="46">
        <v>46.5</v>
      </c>
      <c r="F23" s="46">
        <v>33.0</v>
      </c>
      <c r="G23" s="47">
        <f t="shared" ref="G23:G24" si="4">(D23+E23+F23)/3</f>
        <v>38.16666667</v>
      </c>
      <c r="H23" s="1"/>
      <c r="I23" s="1"/>
      <c r="J23" s="26" t="s">
        <v>46</v>
      </c>
      <c r="K23" s="27" t="s">
        <v>47</v>
      </c>
      <c r="L23" s="28" t="s">
        <v>48</v>
      </c>
      <c r="M23" s="1" t="s">
        <v>8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52" t="s">
        <v>44</v>
      </c>
      <c r="C24" s="53" t="s">
        <v>50</v>
      </c>
      <c r="D24" s="54">
        <f>G14</f>
        <v>367.305</v>
      </c>
      <c r="E24" s="54">
        <f>G14</f>
        <v>367.305</v>
      </c>
      <c r="F24" s="54">
        <f>G14</f>
        <v>367.305</v>
      </c>
      <c r="G24" s="55">
        <f t="shared" si="4"/>
        <v>367.305</v>
      </c>
      <c r="H24" s="1"/>
      <c r="I24" s="1"/>
      <c r="J24" s="32" t="s">
        <v>51</v>
      </c>
      <c r="K24" s="33" t="s">
        <v>52</v>
      </c>
      <c r="L24" s="34" t="s">
        <v>44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38" t="s">
        <v>53</v>
      </c>
      <c r="C25" s="56"/>
      <c r="D25" s="57">
        <f t="shared" ref="D25:F25" si="5">SUM(D19:D24)</f>
        <v>1787.745</v>
      </c>
      <c r="E25" s="57">
        <f t="shared" si="5"/>
        <v>1619.138333</v>
      </c>
      <c r="F25" s="57">
        <f t="shared" si="5"/>
        <v>1649.478333</v>
      </c>
      <c r="G25" s="58">
        <f>G19+((D20+E21+F22)/3)+G23+G24</f>
        <v>1685.453889</v>
      </c>
      <c r="H25" s="1"/>
      <c r="I25" s="1"/>
      <c r="J25" s="5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2"/>
      <c r="E26" s="2"/>
      <c r="F26" s="2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60" t="s">
        <v>65</v>
      </c>
      <c r="D27" s="2"/>
      <c r="E27" s="2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2"/>
      <c r="E28" s="2"/>
      <c r="F28" s="2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2"/>
      <c r="E29" s="2"/>
      <c r="F29" s="2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2"/>
      <c r="E30" s="2"/>
      <c r="F30" s="2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2"/>
      <c r="E31" s="2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2"/>
      <c r="E32" s="2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2"/>
      <c r="E33" s="2"/>
      <c r="F33" s="2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2"/>
      <c r="E34" s="2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2"/>
      <c r="E35" s="2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2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2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2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2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2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2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2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2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2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2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2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2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2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2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2"/>
      <c r="E52" s="2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2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2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2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2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2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2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2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2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2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2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2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2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2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2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2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2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2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2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2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2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2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2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2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2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2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2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2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2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2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2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2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2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2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2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2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2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2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2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2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2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2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2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2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2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2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2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2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2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2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2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2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2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2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2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2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2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2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2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2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2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2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2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2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2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2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2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2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2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2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2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2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2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2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2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2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2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2"/>
      <c r="E156" s="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2"/>
      <c r="E157" s="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2"/>
      <c r="E158" s="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2"/>
      <c r="E159" s="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2"/>
      <c r="E160" s="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2"/>
      <c r="E161" s="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2"/>
      <c r="E162" s="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2"/>
      <c r="E163" s="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2"/>
      <c r="E164" s="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2"/>
      <c r="E165" s="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2"/>
      <c r="E166" s="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2"/>
      <c r="E167" s="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2"/>
      <c r="E168" s="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2"/>
      <c r="E169" s="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2"/>
      <c r="E170" s="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2"/>
      <c r="E171" s="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2"/>
      <c r="E172" s="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2"/>
      <c r="E173" s="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2"/>
      <c r="E174" s="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2"/>
      <c r="E175" s="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2"/>
      <c r="E176" s="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2"/>
      <c r="E177" s="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2"/>
      <c r="E179" s="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2"/>
      <c r="E180" s="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2"/>
      <c r="E181" s="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2"/>
      <c r="E182" s="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2"/>
      <c r="E183" s="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2"/>
      <c r="E184" s="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2"/>
      <c r="E185" s="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2"/>
      <c r="E186" s="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2"/>
      <c r="E187" s="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2"/>
      <c r="E188" s="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2"/>
      <c r="E189" s="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2"/>
      <c r="E191" s="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2"/>
      <c r="E192" s="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2"/>
      <c r="E193" s="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2"/>
      <c r="E194" s="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2"/>
      <c r="E196" s="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2"/>
      <c r="E197" s="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2"/>
      <c r="E198" s="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2"/>
      <c r="E199" s="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2"/>
      <c r="E200" s="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2"/>
      <c r="E201" s="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2"/>
      <c r="E202" s="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2"/>
      <c r="E203" s="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2"/>
      <c r="E204" s="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2"/>
      <c r="E205" s="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2"/>
      <c r="E206" s="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2"/>
      <c r="E207" s="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2"/>
      <c r="E208" s="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2"/>
      <c r="E209" s="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2"/>
      <c r="E210" s="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2"/>
      <c r="E211" s="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2"/>
      <c r="E212" s="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2"/>
      <c r="E213" s="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2"/>
      <c r="E214" s="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2"/>
      <c r="E215" s="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2"/>
      <c r="E216" s="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2"/>
      <c r="E217" s="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2"/>
      <c r="E218" s="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2"/>
      <c r="E219" s="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2"/>
      <c r="E220" s="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2"/>
      <c r="E221" s="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2"/>
      <c r="E222" s="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2"/>
      <c r="E223" s="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2"/>
      <c r="E224" s="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2"/>
      <c r="E225" s="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2"/>
      <c r="E226" s="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2"/>
      <c r="E227" s="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2"/>
      <c r="E228" s="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2"/>
      <c r="E229" s="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2"/>
      <c r="E230" s="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2"/>
      <c r="E231" s="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2"/>
      <c r="E232" s="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2"/>
      <c r="E233" s="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2"/>
      <c r="E234" s="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2"/>
      <c r="E235" s="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2"/>
      <c r="E236" s="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2"/>
      <c r="E237" s="2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2"/>
      <c r="E238" s="2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2"/>
      <c r="E239" s="2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2"/>
      <c r="E240" s="2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2"/>
      <c r="E241" s="2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2"/>
      <c r="E242" s="2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2"/>
      <c r="E243" s="2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2"/>
      <c r="E244" s="2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2"/>
      <c r="E245" s="2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2"/>
      <c r="E246" s="2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2"/>
      <c r="E247" s="2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2"/>
      <c r="E248" s="2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2"/>
      <c r="E249" s="2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2"/>
      <c r="E250" s="2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2"/>
      <c r="E251" s="2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2"/>
      <c r="E252" s="2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2"/>
      <c r="E253" s="2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2"/>
      <c r="E254" s="2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2"/>
      <c r="E255" s="2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2"/>
      <c r="E256" s="2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2"/>
      <c r="E257" s="2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2"/>
      <c r="E258" s="2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2"/>
      <c r="E259" s="2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2"/>
      <c r="E260" s="2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2"/>
      <c r="E261" s="2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2"/>
      <c r="E262" s="2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2"/>
      <c r="E263" s="2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2"/>
      <c r="E264" s="2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2"/>
      <c r="E265" s="2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2"/>
      <c r="E266" s="2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2"/>
      <c r="E267" s="2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2"/>
      <c r="E268" s="2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2"/>
      <c r="E269" s="2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2"/>
      <c r="E270" s="2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2"/>
      <c r="E271" s="2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2"/>
      <c r="E272" s="2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2"/>
      <c r="E273" s="2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2"/>
      <c r="E274" s="2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2"/>
      <c r="E275" s="2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2"/>
      <c r="E276" s="2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2"/>
      <c r="E277" s="2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2"/>
      <c r="E278" s="2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2"/>
      <c r="E279" s="2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2"/>
      <c r="E280" s="2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2"/>
      <c r="E281" s="2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2"/>
      <c r="E282" s="2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2"/>
      <c r="E283" s="2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2"/>
      <c r="E284" s="2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2"/>
      <c r="E285" s="2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2"/>
      <c r="E286" s="2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2"/>
      <c r="E287" s="2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2"/>
      <c r="E288" s="2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2"/>
      <c r="E289" s="2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2"/>
      <c r="E290" s="2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2"/>
      <c r="E291" s="2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2"/>
      <c r="E292" s="2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2"/>
      <c r="E293" s="2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2"/>
      <c r="E294" s="2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2"/>
      <c r="E295" s="2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2"/>
      <c r="E296" s="2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2"/>
      <c r="E297" s="2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2"/>
      <c r="E298" s="2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2"/>
      <c r="E299" s="2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2"/>
      <c r="E300" s="2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2"/>
      <c r="E301" s="2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2"/>
      <c r="E302" s="2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2"/>
      <c r="E303" s="2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2"/>
      <c r="E304" s="2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2"/>
      <c r="E305" s="2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2"/>
      <c r="E306" s="2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2"/>
      <c r="E307" s="2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2"/>
      <c r="E308" s="2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2"/>
      <c r="E309" s="2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2"/>
      <c r="E310" s="2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2"/>
      <c r="E311" s="2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2"/>
      <c r="E312" s="2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2"/>
      <c r="E313" s="2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2"/>
      <c r="E314" s="2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2"/>
      <c r="E315" s="2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2"/>
      <c r="E316" s="2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2"/>
      <c r="E317" s="2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2"/>
      <c r="E318" s="2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2"/>
      <c r="E319" s="2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2"/>
      <c r="E320" s="2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2"/>
      <c r="E321" s="2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2"/>
      <c r="E322" s="2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2"/>
      <c r="E323" s="2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2"/>
      <c r="E324" s="2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2"/>
      <c r="E325" s="2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2"/>
      <c r="E326" s="2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2"/>
      <c r="E327" s="2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2"/>
      <c r="E328" s="2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2"/>
      <c r="E329" s="2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2"/>
      <c r="E330" s="2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2"/>
      <c r="E331" s="2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2"/>
      <c r="E332" s="2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2"/>
      <c r="E333" s="2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2"/>
      <c r="E334" s="2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2"/>
      <c r="E335" s="2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2"/>
      <c r="E336" s="2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2"/>
      <c r="E337" s="2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2"/>
      <c r="E338" s="2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2"/>
      <c r="E339" s="2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2"/>
      <c r="E340" s="2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2"/>
      <c r="E341" s="2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2"/>
      <c r="E342" s="2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2"/>
      <c r="E343" s="2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2"/>
      <c r="E344" s="2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2"/>
      <c r="E345" s="2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2"/>
      <c r="E346" s="2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2"/>
      <c r="E347" s="2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2"/>
      <c r="E348" s="2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2"/>
      <c r="E349" s="2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2"/>
      <c r="E350" s="2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2"/>
      <c r="E351" s="2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2"/>
      <c r="E352" s="2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2"/>
      <c r="E353" s="2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2"/>
      <c r="E354" s="2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2"/>
      <c r="E355" s="2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2"/>
      <c r="E356" s="2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2"/>
      <c r="E357" s="2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2"/>
      <c r="E358" s="2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2"/>
      <c r="E359" s="2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2"/>
      <c r="E360" s="2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2"/>
      <c r="E361" s="2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2"/>
      <c r="E362" s="2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2"/>
      <c r="E363" s="2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2"/>
      <c r="E364" s="2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2"/>
      <c r="E365" s="2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2"/>
      <c r="E366" s="2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2"/>
      <c r="E367" s="2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2"/>
      <c r="E368" s="2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2"/>
      <c r="E369" s="2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2"/>
      <c r="E370" s="2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2"/>
      <c r="E371" s="2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2"/>
      <c r="E372" s="2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2"/>
      <c r="E373" s="2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2"/>
      <c r="E374" s="2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2"/>
      <c r="E375" s="2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2"/>
      <c r="E376" s="2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2"/>
      <c r="E377" s="2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2"/>
      <c r="E378" s="2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2"/>
      <c r="E379" s="2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2"/>
      <c r="E380" s="2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2"/>
      <c r="E381" s="2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2"/>
      <c r="E382" s="2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2"/>
      <c r="E383" s="2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2"/>
      <c r="E384" s="2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2"/>
      <c r="E385" s="2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2"/>
      <c r="E386" s="2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2"/>
      <c r="E387" s="2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2"/>
      <c r="E388" s="2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2"/>
      <c r="E389" s="2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2"/>
      <c r="E390" s="2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2"/>
      <c r="E391" s="2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2"/>
      <c r="E392" s="2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2"/>
      <c r="E393" s="2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2"/>
      <c r="E394" s="2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2"/>
      <c r="E395" s="2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2"/>
      <c r="E396" s="2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2"/>
      <c r="E397" s="2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2"/>
      <c r="E398" s="2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2"/>
      <c r="E399" s="2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2"/>
      <c r="E400" s="2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2"/>
      <c r="E401" s="2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2"/>
      <c r="E402" s="2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2"/>
      <c r="E403" s="2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2"/>
      <c r="E404" s="2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2"/>
      <c r="E405" s="2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2"/>
      <c r="E406" s="2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2"/>
      <c r="E407" s="2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2"/>
      <c r="E408" s="2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2"/>
      <c r="E409" s="2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2"/>
      <c r="E410" s="2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2"/>
      <c r="E411" s="2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2"/>
      <c r="E412" s="2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2"/>
      <c r="E413" s="2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2"/>
      <c r="E414" s="2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2"/>
      <c r="E415" s="2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2"/>
      <c r="E416" s="2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2"/>
      <c r="E417" s="2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2"/>
      <c r="E418" s="2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2"/>
      <c r="E419" s="2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2"/>
      <c r="E420" s="2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2"/>
      <c r="E421" s="2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2"/>
      <c r="E422" s="2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2"/>
      <c r="E423" s="2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2"/>
      <c r="E424" s="2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2"/>
      <c r="E425" s="2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2"/>
      <c r="E426" s="2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2"/>
      <c r="E427" s="2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2"/>
      <c r="E428" s="2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2"/>
      <c r="E429" s="2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2"/>
      <c r="E430" s="2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2"/>
      <c r="E431" s="2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2"/>
      <c r="E432" s="2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2"/>
      <c r="E433" s="2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2"/>
      <c r="E434" s="2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2"/>
      <c r="E435" s="2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2"/>
      <c r="E436" s="2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2"/>
      <c r="E437" s="2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2"/>
      <c r="E438" s="2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2"/>
      <c r="E439" s="2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2"/>
      <c r="E440" s="2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2"/>
      <c r="E441" s="2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2"/>
      <c r="E442" s="2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2"/>
      <c r="E443" s="2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2"/>
      <c r="E444" s="2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2"/>
      <c r="E445" s="2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2"/>
      <c r="E446" s="2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2"/>
      <c r="E447" s="2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2"/>
      <c r="E448" s="2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2"/>
      <c r="E449" s="2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2"/>
      <c r="E450" s="2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2"/>
      <c r="E451" s="2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2"/>
      <c r="E452" s="2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2"/>
      <c r="E453" s="2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2"/>
      <c r="E454" s="2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2"/>
      <c r="E455" s="2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2"/>
      <c r="E456" s="2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2"/>
      <c r="E457" s="2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2"/>
      <c r="E458" s="2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2"/>
      <c r="E459" s="2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2"/>
      <c r="E460" s="2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2"/>
      <c r="E461" s="2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2"/>
      <c r="E462" s="2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2"/>
      <c r="E463" s="2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2"/>
      <c r="E464" s="2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2"/>
      <c r="E465" s="2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2"/>
      <c r="E466" s="2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2"/>
      <c r="E467" s="2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2"/>
      <c r="E468" s="2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2"/>
      <c r="E469" s="2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2"/>
      <c r="E470" s="2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2"/>
      <c r="E471" s="2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2"/>
      <c r="E472" s="2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2"/>
      <c r="E473" s="2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2"/>
      <c r="E474" s="2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2"/>
      <c r="E475" s="2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2"/>
      <c r="E476" s="2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2"/>
      <c r="E477" s="2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2"/>
      <c r="E478" s="2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2"/>
      <c r="E479" s="2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2"/>
      <c r="E480" s="2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2"/>
      <c r="E481" s="2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2"/>
      <c r="E482" s="2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2"/>
      <c r="E483" s="2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2"/>
      <c r="E484" s="2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2"/>
      <c r="E485" s="2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2"/>
      <c r="E486" s="2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2"/>
      <c r="E487" s="2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2"/>
      <c r="E488" s="2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2"/>
      <c r="E489" s="2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2"/>
      <c r="E490" s="2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2"/>
      <c r="E491" s="2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2"/>
      <c r="E492" s="2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2"/>
      <c r="E493" s="2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2"/>
      <c r="E494" s="2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2"/>
      <c r="E495" s="2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2"/>
      <c r="E496" s="2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2"/>
      <c r="E497" s="2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2"/>
      <c r="E498" s="2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2"/>
      <c r="E499" s="2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2"/>
      <c r="E500" s="2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2"/>
      <c r="E501" s="2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2"/>
      <c r="E502" s="2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2"/>
      <c r="E503" s="2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2"/>
      <c r="E504" s="2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2"/>
      <c r="E505" s="2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2"/>
      <c r="E506" s="2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2"/>
      <c r="E507" s="2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2"/>
      <c r="E508" s="2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2"/>
      <c r="E509" s="2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2"/>
      <c r="E510" s="2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2"/>
      <c r="E511" s="2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2"/>
      <c r="E512" s="2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2"/>
      <c r="E513" s="2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2"/>
      <c r="E514" s="2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2"/>
      <c r="E515" s="2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2"/>
      <c r="E516" s="2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2"/>
      <c r="E517" s="2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2"/>
      <c r="E518" s="2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2"/>
      <c r="E519" s="2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2"/>
      <c r="E520" s="2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2"/>
      <c r="E521" s="2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2"/>
      <c r="E522" s="2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2"/>
      <c r="E523" s="2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2"/>
      <c r="E524" s="2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2"/>
      <c r="E525" s="2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2"/>
      <c r="E526" s="2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2"/>
      <c r="E527" s="2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2"/>
      <c r="E528" s="2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2"/>
      <c r="E529" s="2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2"/>
      <c r="E530" s="2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2"/>
      <c r="E531" s="2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2"/>
      <c r="E532" s="2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2"/>
      <c r="E533" s="2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2"/>
      <c r="E534" s="2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2"/>
      <c r="E535" s="2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2"/>
      <c r="E536" s="2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2"/>
      <c r="E537" s="2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2"/>
      <c r="E538" s="2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2"/>
      <c r="E539" s="2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2"/>
      <c r="E540" s="2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2"/>
      <c r="E541" s="2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2"/>
      <c r="E542" s="2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2"/>
      <c r="E543" s="2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2"/>
      <c r="E544" s="2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2"/>
      <c r="E545" s="2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2"/>
      <c r="E546" s="2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2"/>
      <c r="E547" s="2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2"/>
      <c r="E548" s="2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2"/>
      <c r="E549" s="2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2"/>
      <c r="E550" s="2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2"/>
      <c r="E551" s="2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2"/>
      <c r="E552" s="2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2"/>
      <c r="E553" s="2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2"/>
      <c r="E554" s="2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2"/>
      <c r="E555" s="2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2"/>
      <c r="E556" s="2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2"/>
      <c r="E557" s="2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2"/>
      <c r="E558" s="2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2"/>
      <c r="E559" s="2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2"/>
      <c r="E560" s="2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2"/>
      <c r="E561" s="2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2"/>
      <c r="E562" s="2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2"/>
      <c r="E563" s="2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2"/>
      <c r="E564" s="2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2"/>
      <c r="E565" s="2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2"/>
      <c r="E566" s="2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2"/>
      <c r="E567" s="2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2"/>
      <c r="E568" s="2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2"/>
      <c r="E569" s="2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2"/>
      <c r="E570" s="2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2"/>
      <c r="E571" s="2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2"/>
      <c r="E572" s="2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2"/>
      <c r="E573" s="2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2"/>
      <c r="E574" s="2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2"/>
      <c r="E575" s="2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2"/>
      <c r="E576" s="2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2"/>
      <c r="E577" s="2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2"/>
      <c r="E578" s="2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2"/>
      <c r="E579" s="2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2"/>
      <c r="E580" s="2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2"/>
      <c r="E581" s="2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2"/>
      <c r="E582" s="2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2"/>
      <c r="E583" s="2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2"/>
      <c r="E584" s="2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2"/>
      <c r="E585" s="2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2"/>
      <c r="E586" s="2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2"/>
      <c r="E587" s="2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2"/>
      <c r="E588" s="2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2"/>
      <c r="E589" s="2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2"/>
      <c r="E590" s="2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2"/>
      <c r="E591" s="2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2"/>
      <c r="E592" s="2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2"/>
      <c r="E593" s="2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2"/>
      <c r="E594" s="2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2"/>
      <c r="E595" s="2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2"/>
      <c r="E596" s="2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2"/>
      <c r="E597" s="2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2"/>
      <c r="E598" s="2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2"/>
      <c r="E599" s="2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2"/>
      <c r="E600" s="2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2"/>
      <c r="E601" s="2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2"/>
      <c r="E602" s="2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2"/>
      <c r="E603" s="2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2"/>
      <c r="E604" s="2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2"/>
      <c r="E605" s="2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2"/>
      <c r="E606" s="2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2"/>
      <c r="E607" s="2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2"/>
      <c r="E608" s="2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2"/>
      <c r="E609" s="2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2"/>
      <c r="E610" s="2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2"/>
      <c r="E611" s="2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2"/>
      <c r="E612" s="2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2"/>
      <c r="E613" s="2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2"/>
      <c r="E614" s="2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2"/>
      <c r="E615" s="2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2"/>
      <c r="E616" s="2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2"/>
      <c r="E617" s="2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2"/>
      <c r="E618" s="2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2"/>
      <c r="E619" s="2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2"/>
      <c r="E620" s="2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2"/>
      <c r="E621" s="2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2"/>
      <c r="E622" s="2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2"/>
      <c r="E623" s="2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2"/>
      <c r="E624" s="2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2"/>
      <c r="E625" s="2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2"/>
      <c r="E626" s="2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2"/>
      <c r="E627" s="2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2"/>
      <c r="E628" s="2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2"/>
      <c r="E629" s="2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2"/>
      <c r="E630" s="2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2"/>
      <c r="E631" s="2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2"/>
      <c r="E632" s="2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2"/>
      <c r="E633" s="2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2"/>
      <c r="E634" s="2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2"/>
      <c r="E635" s="2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2"/>
      <c r="E636" s="2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2"/>
      <c r="E637" s="2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2"/>
      <c r="E638" s="2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2"/>
      <c r="E639" s="2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2"/>
      <c r="E640" s="2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2"/>
      <c r="E641" s="2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2"/>
      <c r="E642" s="2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2"/>
      <c r="E643" s="2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2"/>
      <c r="E644" s="2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2"/>
      <c r="E645" s="2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2"/>
      <c r="E646" s="2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2"/>
      <c r="E647" s="2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2"/>
      <c r="E648" s="2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2"/>
      <c r="E649" s="2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2"/>
      <c r="E650" s="2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2"/>
      <c r="E651" s="2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2"/>
      <c r="E652" s="2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2"/>
      <c r="E653" s="2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2"/>
      <c r="E654" s="2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2"/>
      <c r="E655" s="2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2"/>
      <c r="E656" s="2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2"/>
      <c r="E657" s="2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2"/>
      <c r="E658" s="2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2"/>
      <c r="E659" s="2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2"/>
      <c r="E660" s="2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2"/>
      <c r="E661" s="2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2"/>
      <c r="E662" s="2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2"/>
      <c r="E663" s="2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2"/>
      <c r="E664" s="2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2"/>
      <c r="E665" s="2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2"/>
      <c r="E666" s="2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2"/>
      <c r="E667" s="2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2"/>
      <c r="E668" s="2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2"/>
      <c r="E669" s="2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2"/>
      <c r="E670" s="2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2"/>
      <c r="E671" s="2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2"/>
      <c r="E672" s="2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2"/>
      <c r="E673" s="2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2"/>
      <c r="E674" s="2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2"/>
      <c r="E675" s="2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2"/>
      <c r="E676" s="2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2"/>
      <c r="E677" s="2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2"/>
      <c r="E678" s="2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2"/>
      <c r="E679" s="2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2"/>
      <c r="E680" s="2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2"/>
      <c r="E681" s="2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2"/>
      <c r="E682" s="2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2"/>
      <c r="E683" s="2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2"/>
      <c r="E684" s="2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2"/>
      <c r="E685" s="2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2"/>
      <c r="E686" s="2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2"/>
      <c r="E687" s="2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2"/>
      <c r="E688" s="2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2"/>
      <c r="E689" s="2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2"/>
      <c r="E690" s="2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2"/>
      <c r="E691" s="2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2"/>
      <c r="E692" s="2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2"/>
      <c r="E693" s="2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2"/>
      <c r="E694" s="2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2"/>
      <c r="E695" s="2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2"/>
      <c r="E696" s="2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2"/>
      <c r="E697" s="2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2"/>
      <c r="E698" s="2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2"/>
      <c r="E699" s="2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2"/>
      <c r="E700" s="2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2"/>
      <c r="E701" s="2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2"/>
      <c r="E702" s="2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2"/>
      <c r="E703" s="2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2"/>
      <c r="E704" s="2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2"/>
      <c r="E705" s="2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2"/>
      <c r="E706" s="2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2"/>
      <c r="E707" s="2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2"/>
      <c r="E708" s="2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2"/>
      <c r="E709" s="2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2"/>
      <c r="E710" s="2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2"/>
      <c r="E711" s="2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2"/>
      <c r="E712" s="2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2"/>
      <c r="E713" s="2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2"/>
      <c r="E714" s="2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2"/>
      <c r="E715" s="2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2"/>
      <c r="E716" s="2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2"/>
      <c r="E717" s="2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2"/>
      <c r="E718" s="2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2"/>
      <c r="E719" s="2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2"/>
      <c r="E720" s="2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2"/>
      <c r="E721" s="2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2"/>
      <c r="E722" s="2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2"/>
      <c r="E723" s="2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2"/>
      <c r="E724" s="2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2"/>
      <c r="E725" s="2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2"/>
      <c r="E726" s="2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2"/>
      <c r="E727" s="2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2"/>
      <c r="E728" s="2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2"/>
      <c r="E729" s="2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2"/>
      <c r="E730" s="2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2"/>
      <c r="E731" s="2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2"/>
      <c r="E732" s="2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2"/>
      <c r="E733" s="2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2"/>
      <c r="E734" s="2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2"/>
      <c r="E735" s="2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2"/>
      <c r="E736" s="2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2"/>
      <c r="E737" s="2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2"/>
      <c r="E738" s="2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2"/>
      <c r="E739" s="2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2"/>
      <c r="E740" s="2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2"/>
      <c r="E741" s="2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2"/>
      <c r="E742" s="2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2"/>
      <c r="E743" s="2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2"/>
      <c r="E744" s="2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2"/>
      <c r="E745" s="2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2"/>
      <c r="E746" s="2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2"/>
      <c r="E747" s="2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2"/>
      <c r="E748" s="2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2"/>
      <c r="E749" s="2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2"/>
      <c r="E750" s="2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2"/>
      <c r="E751" s="2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2"/>
      <c r="E752" s="2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2"/>
      <c r="E753" s="2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2"/>
      <c r="E754" s="2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2"/>
      <c r="E755" s="2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2"/>
      <c r="E756" s="2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2"/>
      <c r="E757" s="2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2"/>
      <c r="E758" s="2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2"/>
      <c r="E759" s="2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2"/>
      <c r="E760" s="2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2"/>
      <c r="E761" s="2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2"/>
      <c r="E762" s="2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2"/>
      <c r="E763" s="2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2"/>
      <c r="E764" s="2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2"/>
      <c r="E765" s="2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2"/>
      <c r="E766" s="2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2"/>
      <c r="E767" s="2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2"/>
      <c r="E768" s="2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2"/>
      <c r="E769" s="2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2"/>
      <c r="E770" s="2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2"/>
      <c r="E771" s="2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2"/>
      <c r="E772" s="2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2"/>
      <c r="E773" s="2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2"/>
      <c r="E774" s="2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2"/>
      <c r="E775" s="2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2"/>
      <c r="E776" s="2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2"/>
      <c r="E777" s="2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2"/>
      <c r="E778" s="2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2"/>
      <c r="E779" s="2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2"/>
      <c r="E780" s="2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2"/>
      <c r="E781" s="2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2"/>
      <c r="E782" s="2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2"/>
      <c r="E783" s="2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2"/>
      <c r="E784" s="2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2"/>
      <c r="E785" s="2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2"/>
      <c r="E786" s="2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2"/>
      <c r="E787" s="2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2"/>
      <c r="E788" s="2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2"/>
      <c r="E789" s="2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2"/>
      <c r="E790" s="2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2"/>
      <c r="E791" s="2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2"/>
      <c r="E792" s="2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2"/>
      <c r="E793" s="2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2"/>
      <c r="E794" s="2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2"/>
      <c r="E795" s="2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2"/>
      <c r="E796" s="2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2"/>
      <c r="E797" s="2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2"/>
      <c r="E798" s="2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2"/>
      <c r="E799" s="2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2"/>
      <c r="E800" s="2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2"/>
      <c r="E801" s="2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2"/>
      <c r="E802" s="2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2"/>
      <c r="E803" s="2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2"/>
      <c r="E804" s="2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2"/>
      <c r="E805" s="2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2"/>
      <c r="E806" s="2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2"/>
      <c r="E807" s="2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2"/>
      <c r="E808" s="2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2"/>
      <c r="E809" s="2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2"/>
      <c r="E810" s="2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2"/>
      <c r="E811" s="2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2"/>
      <c r="E812" s="2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2"/>
      <c r="E813" s="2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2"/>
      <c r="E814" s="2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2"/>
      <c r="E815" s="2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2"/>
      <c r="E816" s="2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2"/>
      <c r="E817" s="2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2"/>
      <c r="E818" s="2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2"/>
      <c r="E819" s="2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2"/>
      <c r="E820" s="2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2"/>
      <c r="E821" s="2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2"/>
      <c r="E822" s="2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2"/>
      <c r="E823" s="2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2"/>
      <c r="E824" s="2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2"/>
      <c r="E825" s="2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2"/>
      <c r="E826" s="2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2"/>
      <c r="E827" s="2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2"/>
      <c r="E828" s="2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2"/>
      <c r="E829" s="2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2"/>
      <c r="E830" s="2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2"/>
      <c r="E831" s="2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2"/>
      <c r="E832" s="2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2"/>
      <c r="E833" s="2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2"/>
      <c r="E834" s="2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2"/>
      <c r="E835" s="2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2"/>
      <c r="E836" s="2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2"/>
      <c r="E837" s="2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2"/>
      <c r="E838" s="2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2"/>
      <c r="E839" s="2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2"/>
      <c r="E840" s="2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2"/>
      <c r="E841" s="2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2"/>
      <c r="E842" s="2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2"/>
      <c r="E843" s="2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2"/>
      <c r="E844" s="2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2"/>
      <c r="E845" s="2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2"/>
      <c r="E846" s="2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2"/>
      <c r="E847" s="2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2"/>
      <c r="E848" s="2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2"/>
      <c r="E849" s="2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2"/>
      <c r="E850" s="2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2"/>
      <c r="E851" s="2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2"/>
      <c r="E852" s="2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2"/>
      <c r="E853" s="2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2"/>
      <c r="E854" s="2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2"/>
      <c r="E855" s="2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2"/>
      <c r="E856" s="2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2"/>
      <c r="E857" s="2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2"/>
      <c r="E858" s="2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2"/>
      <c r="E859" s="2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2"/>
      <c r="E860" s="2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2"/>
      <c r="E861" s="2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2"/>
      <c r="E862" s="2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2"/>
      <c r="E863" s="2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2"/>
      <c r="E864" s="2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2"/>
      <c r="E865" s="2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2"/>
      <c r="E866" s="2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2"/>
      <c r="E867" s="2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2"/>
      <c r="E868" s="2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2"/>
      <c r="E869" s="2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2"/>
      <c r="E870" s="2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2"/>
      <c r="E871" s="2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2"/>
      <c r="E872" s="2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2"/>
      <c r="E873" s="2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2"/>
      <c r="E874" s="2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2"/>
      <c r="E875" s="2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2"/>
      <c r="E876" s="2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2"/>
      <c r="E877" s="2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2"/>
      <c r="E878" s="2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2"/>
      <c r="E879" s="2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2"/>
      <c r="E880" s="2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2"/>
      <c r="E881" s="2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2"/>
      <c r="E882" s="2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2"/>
      <c r="E883" s="2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2"/>
      <c r="E884" s="2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2"/>
      <c r="E885" s="2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2"/>
      <c r="E886" s="2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2"/>
      <c r="E887" s="2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2"/>
      <c r="E888" s="2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2"/>
      <c r="E889" s="2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2"/>
      <c r="E890" s="2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2"/>
      <c r="E891" s="2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2"/>
      <c r="E892" s="2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2"/>
      <c r="E893" s="2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2"/>
      <c r="E894" s="2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2"/>
      <c r="E895" s="2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2"/>
      <c r="E896" s="2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2"/>
      <c r="E897" s="2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2"/>
      <c r="E898" s="2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2"/>
      <c r="E899" s="2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2"/>
      <c r="E900" s="2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2"/>
      <c r="E901" s="2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2"/>
      <c r="E902" s="2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2"/>
      <c r="E903" s="2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2"/>
      <c r="E904" s="2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2"/>
      <c r="E905" s="2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2"/>
      <c r="E906" s="2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2"/>
      <c r="E907" s="2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2"/>
      <c r="E908" s="2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2"/>
      <c r="E909" s="2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2"/>
      <c r="E910" s="2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2"/>
      <c r="E911" s="2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2"/>
      <c r="E912" s="2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2"/>
      <c r="E913" s="2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2"/>
      <c r="E914" s="2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2"/>
      <c r="E915" s="2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2"/>
      <c r="E916" s="2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2"/>
      <c r="E917" s="2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2"/>
      <c r="E918" s="2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2"/>
      <c r="E919" s="2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2"/>
      <c r="E920" s="2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2"/>
      <c r="E921" s="2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2"/>
      <c r="E922" s="2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2"/>
      <c r="E923" s="2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2"/>
      <c r="E924" s="2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2"/>
      <c r="E925" s="2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2"/>
      <c r="E926" s="2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2"/>
      <c r="E927" s="2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2"/>
      <c r="E928" s="2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2"/>
      <c r="E929" s="2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2"/>
      <c r="E930" s="2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2"/>
      <c r="E931" s="2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2"/>
      <c r="E932" s="2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2"/>
      <c r="E933" s="2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2"/>
      <c r="E934" s="2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2"/>
      <c r="E935" s="2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2"/>
      <c r="E936" s="2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2"/>
      <c r="E937" s="2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2"/>
      <c r="E938" s="2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2"/>
      <c r="E939" s="2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2"/>
      <c r="E940" s="2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2"/>
      <c r="E941" s="2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2"/>
      <c r="E942" s="2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2"/>
      <c r="E943" s="2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2"/>
      <c r="E944" s="2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2"/>
      <c r="E945" s="2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2"/>
      <c r="E946" s="2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2"/>
      <c r="E947" s="2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2"/>
      <c r="E948" s="2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2"/>
      <c r="E949" s="2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2"/>
      <c r="E950" s="2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2"/>
      <c r="E951" s="2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2"/>
      <c r="E952" s="2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2"/>
      <c r="E953" s="2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2"/>
      <c r="E954" s="2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2"/>
      <c r="E955" s="2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2"/>
      <c r="E956" s="2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2"/>
      <c r="E957" s="2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2"/>
      <c r="E958" s="2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2"/>
      <c r="E959" s="2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2"/>
      <c r="E960" s="2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2"/>
      <c r="E961" s="2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2"/>
      <c r="E962" s="2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2"/>
      <c r="E963" s="2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2"/>
      <c r="E964" s="2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2"/>
      <c r="E965" s="2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2"/>
      <c r="E966" s="2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2"/>
      <c r="E967" s="2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2"/>
      <c r="E968" s="2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2"/>
      <c r="E969" s="2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2"/>
      <c r="E970" s="2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2"/>
      <c r="E971" s="2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2"/>
      <c r="E972" s="2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2"/>
      <c r="E973" s="2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2"/>
      <c r="E974" s="2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2"/>
      <c r="E975" s="2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2"/>
      <c r="E976" s="2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2"/>
      <c r="E977" s="2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2"/>
      <c r="E978" s="2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2"/>
      <c r="E979" s="2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2"/>
      <c r="E980" s="2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2"/>
      <c r="E981" s="2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2"/>
      <c r="E982" s="2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2"/>
      <c r="E983" s="2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2"/>
      <c r="E984" s="2"/>
      <c r="F984" s="2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2"/>
      <c r="E985" s="2"/>
      <c r="F985" s="2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2"/>
      <c r="E986" s="2"/>
      <c r="F986" s="2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2"/>
      <c r="E987" s="2"/>
      <c r="F987" s="2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2"/>
      <c r="E988" s="2"/>
      <c r="F988" s="2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2"/>
      <c r="E989" s="2"/>
      <c r="F989" s="2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2"/>
      <c r="E990" s="2"/>
      <c r="F990" s="2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2"/>
      <c r="E991" s="2"/>
      <c r="F991" s="2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2"/>
      <c r="E992" s="2"/>
      <c r="F992" s="2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2"/>
      <c r="E993" s="2"/>
      <c r="F993" s="2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2"/>
      <c r="E994" s="2"/>
      <c r="F994" s="2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2"/>
      <c r="E995" s="2"/>
      <c r="F995" s="2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2"/>
      <c r="E996" s="2"/>
      <c r="F996" s="2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2"/>
      <c r="E997" s="2"/>
      <c r="F997" s="2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2"/>
      <c r="E998" s="2"/>
      <c r="F998" s="2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2"/>
      <c r="E999" s="2"/>
      <c r="F999" s="2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2"/>
      <c r="E1000" s="2"/>
      <c r="F1000" s="2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A27:C27"/>
    <mergeCell ref="J17:L17"/>
    <mergeCell ref="B2:G2"/>
    <mergeCell ref="J2:L2"/>
    <mergeCell ref="B15:C15"/>
    <mergeCell ref="B25:C25"/>
    <mergeCell ref="B17:G17"/>
    <mergeCell ref="J9:L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71"/>
    <col customWidth="1" min="2" max="2" width="8.0"/>
    <col customWidth="1" min="3" max="3" width="35.43"/>
    <col customWidth="1" min="4" max="7" width="10.71"/>
    <col customWidth="1" min="8" max="9" width="8.86"/>
    <col customWidth="1" min="10" max="12" width="9.0"/>
    <col customWidth="1" min="13" max="13" width="8.86"/>
    <col customWidth="1" min="14" max="26" width="8.71"/>
  </cols>
  <sheetData>
    <row r="1" ht="14.25" customHeight="1">
      <c r="A1" s="1"/>
      <c r="B1" s="1"/>
      <c r="C1" s="1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3" t="s">
        <v>66</v>
      </c>
      <c r="C2" s="4"/>
      <c r="D2" s="4"/>
      <c r="E2" s="4"/>
      <c r="F2" s="4"/>
      <c r="G2" s="5"/>
      <c r="H2" s="1"/>
      <c r="I2" s="1"/>
      <c r="J2" s="3" t="s">
        <v>1</v>
      </c>
      <c r="K2" s="4"/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6" t="s">
        <v>2</v>
      </c>
      <c r="C3" s="7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1"/>
      <c r="I3" s="1"/>
      <c r="J3" s="10" t="s">
        <v>4</v>
      </c>
      <c r="K3" s="11" t="s">
        <v>5</v>
      </c>
      <c r="L3" s="12" t="s">
        <v>6</v>
      </c>
      <c r="M3" s="1" t="s">
        <v>8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3">
        <v>1.0</v>
      </c>
      <c r="C4" s="14" t="s">
        <v>9</v>
      </c>
      <c r="D4" s="15">
        <v>47.44</v>
      </c>
      <c r="E4" s="15">
        <v>56.59</v>
      </c>
      <c r="F4" s="15">
        <v>52.89</v>
      </c>
      <c r="G4" s="16">
        <f t="shared" ref="G4:G13" si="1">(D4+E4+F4)/3</f>
        <v>52.30666667</v>
      </c>
      <c r="H4" s="1"/>
      <c r="I4" s="1" t="s">
        <v>8</v>
      </c>
      <c r="J4" s="17" t="s">
        <v>10</v>
      </c>
      <c r="K4" s="18" t="s">
        <v>11</v>
      </c>
      <c r="L4" s="19" t="s">
        <v>12</v>
      </c>
      <c r="M4" s="1" t="s">
        <v>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3">
        <v>1.0</v>
      </c>
      <c r="C5" s="14" t="s">
        <v>13</v>
      </c>
      <c r="D5" s="15">
        <v>8.49</v>
      </c>
      <c r="E5" s="15">
        <v>9.9</v>
      </c>
      <c r="F5" s="15">
        <v>7.39</v>
      </c>
      <c r="G5" s="16">
        <f t="shared" si="1"/>
        <v>8.593333333</v>
      </c>
      <c r="H5" s="1"/>
      <c r="I5" s="1"/>
      <c r="J5" s="17" t="s">
        <v>14</v>
      </c>
      <c r="K5" s="18" t="s">
        <v>15</v>
      </c>
      <c r="L5" s="19" t="s">
        <v>16</v>
      </c>
      <c r="M5" s="1" t="s">
        <v>8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3">
        <v>1.0</v>
      </c>
      <c r="C6" s="14" t="s">
        <v>17</v>
      </c>
      <c r="D6" s="15">
        <v>9.99</v>
      </c>
      <c r="E6" s="15">
        <v>15.99</v>
      </c>
      <c r="F6" s="15">
        <v>11.09</v>
      </c>
      <c r="G6" s="16">
        <f t="shared" si="1"/>
        <v>12.35666667</v>
      </c>
      <c r="H6" s="1"/>
      <c r="I6" s="1"/>
      <c r="J6" s="17" t="s">
        <v>18</v>
      </c>
      <c r="K6" s="18" t="s">
        <v>19</v>
      </c>
      <c r="L6" s="19" t="s">
        <v>20</v>
      </c>
      <c r="M6" s="1" t="s">
        <v>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3">
        <v>1.0</v>
      </c>
      <c r="C7" s="14" t="s">
        <v>21</v>
      </c>
      <c r="D7" s="15">
        <v>119.0</v>
      </c>
      <c r="E7" s="15">
        <v>119.99</v>
      </c>
      <c r="F7" s="15">
        <v>124.48</v>
      </c>
      <c r="G7" s="16">
        <f t="shared" si="1"/>
        <v>121.1566667</v>
      </c>
      <c r="H7" s="1"/>
      <c r="I7" s="1"/>
      <c r="J7" s="17" t="s">
        <v>22</v>
      </c>
      <c r="K7" s="18" t="s">
        <v>23</v>
      </c>
      <c r="L7" s="19" t="s">
        <v>24</v>
      </c>
      <c r="M7" s="1" t="s">
        <v>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3">
        <v>1.0</v>
      </c>
      <c r="C8" s="14" t="s">
        <v>25</v>
      </c>
      <c r="D8" s="15">
        <v>369.0</v>
      </c>
      <c r="E8" s="20">
        <v>479.99</v>
      </c>
      <c r="F8" s="15">
        <v>419.98</v>
      </c>
      <c r="G8" s="16">
        <f t="shared" si="1"/>
        <v>422.99</v>
      </c>
      <c r="H8" s="1"/>
      <c r="I8" s="1"/>
      <c r="J8" s="17" t="s">
        <v>26</v>
      </c>
      <c r="K8" s="21" t="s">
        <v>27</v>
      </c>
      <c r="L8" s="19" t="s">
        <v>28</v>
      </c>
      <c r="M8" s="1" t="s">
        <v>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22" t="s">
        <v>29</v>
      </c>
      <c r="B9" s="13">
        <v>1.0</v>
      </c>
      <c r="C9" s="14" t="s">
        <v>30</v>
      </c>
      <c r="D9" s="15">
        <f t="shared" ref="D9:F9" si="2">(379+499)/2</f>
        <v>439</v>
      </c>
      <c r="E9" s="15">
        <f t="shared" si="2"/>
        <v>439</v>
      </c>
      <c r="F9" s="15">
        <f t="shared" si="2"/>
        <v>439</v>
      </c>
      <c r="G9" s="16">
        <f t="shared" si="1"/>
        <v>439</v>
      </c>
      <c r="H9" s="1"/>
      <c r="I9" s="1"/>
      <c r="J9" s="23" t="s">
        <v>31</v>
      </c>
      <c r="K9" s="24"/>
      <c r="L9" s="25"/>
      <c r="M9" s="1" t="s">
        <v>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3">
        <v>1.0</v>
      </c>
      <c r="C10" s="14" t="s">
        <v>32</v>
      </c>
      <c r="D10" s="15">
        <v>35.15</v>
      </c>
      <c r="E10" s="20">
        <v>29.79</v>
      </c>
      <c r="F10" s="15">
        <v>33.7</v>
      </c>
      <c r="G10" s="16">
        <f t="shared" si="1"/>
        <v>32.88</v>
      </c>
      <c r="H10" s="1"/>
      <c r="I10" s="1"/>
      <c r="J10" s="17" t="s">
        <v>33</v>
      </c>
      <c r="K10" s="21" t="s">
        <v>34</v>
      </c>
      <c r="L10" s="19" t="s">
        <v>35</v>
      </c>
      <c r="M10" s="1" t="s">
        <v>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3">
        <v>1.0</v>
      </c>
      <c r="C11" s="14" t="s">
        <v>36</v>
      </c>
      <c r="D11" s="15">
        <v>175.0</v>
      </c>
      <c r="E11" s="20">
        <v>144.19</v>
      </c>
      <c r="F11" s="15">
        <v>141.97</v>
      </c>
      <c r="G11" s="16">
        <f t="shared" si="1"/>
        <v>153.72</v>
      </c>
      <c r="H11" s="1"/>
      <c r="I11" s="1"/>
      <c r="J11" s="17" t="s">
        <v>37</v>
      </c>
      <c r="K11" s="21" t="s">
        <v>38</v>
      </c>
      <c r="L11" s="19" t="s">
        <v>39</v>
      </c>
      <c r="M11" s="1" t="s">
        <v>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3">
        <v>1.0</v>
      </c>
      <c r="C12" s="14" t="s">
        <v>40</v>
      </c>
      <c r="D12" s="15">
        <v>35.45</v>
      </c>
      <c r="E12" s="20">
        <v>61.39</v>
      </c>
      <c r="F12" s="15">
        <v>57.01</v>
      </c>
      <c r="G12" s="16">
        <f t="shared" si="1"/>
        <v>51.28333333</v>
      </c>
      <c r="H12" s="1"/>
      <c r="I12" s="1"/>
      <c r="J12" s="17" t="s">
        <v>41</v>
      </c>
      <c r="K12" s="21" t="s">
        <v>42</v>
      </c>
      <c r="L12" s="19" t="s">
        <v>43</v>
      </c>
      <c r="M12" s="1" t="s">
        <v>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3" t="s">
        <v>44</v>
      </c>
      <c r="C13" s="14" t="s">
        <v>45</v>
      </c>
      <c r="D13" s="15">
        <v>35.0</v>
      </c>
      <c r="E13" s="15">
        <v>46.5</v>
      </c>
      <c r="F13" s="15">
        <v>33.0</v>
      </c>
      <c r="G13" s="16">
        <f t="shared" si="1"/>
        <v>38.16666667</v>
      </c>
      <c r="H13" s="1"/>
      <c r="I13" s="1"/>
      <c r="J13" s="26" t="s">
        <v>46</v>
      </c>
      <c r="K13" s="27" t="s">
        <v>47</v>
      </c>
      <c r="L13" s="28" t="s">
        <v>48</v>
      </c>
      <c r="M13" s="1" t="s">
        <v>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2" t="s">
        <v>67</v>
      </c>
      <c r="B14" s="29" t="s">
        <v>44</v>
      </c>
      <c r="C14" s="30" t="s">
        <v>50</v>
      </c>
      <c r="D14" s="31">
        <v>492.09</v>
      </c>
      <c r="E14" s="31">
        <f>60.63*4</f>
        <v>242.52</v>
      </c>
      <c r="F14" s="31" t="s">
        <v>44</v>
      </c>
      <c r="G14" s="61">
        <f t="shared" ref="G14:G16" si="3">(D14+E14)/2</f>
        <v>367.305</v>
      </c>
      <c r="H14" s="1"/>
      <c r="I14" s="1"/>
      <c r="J14" s="26" t="s">
        <v>51</v>
      </c>
      <c r="K14" s="27" t="s">
        <v>52</v>
      </c>
      <c r="L14" s="62" t="s">
        <v>44</v>
      </c>
      <c r="M14" s="1" t="s">
        <v>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22"/>
      <c r="B15" s="13" t="s">
        <v>44</v>
      </c>
      <c r="C15" s="63" t="s">
        <v>68</v>
      </c>
      <c r="D15" s="15">
        <f>(800+2000)/2</f>
        <v>1400</v>
      </c>
      <c r="E15" s="15">
        <v>1500.0</v>
      </c>
      <c r="F15" s="15">
        <v>1450.0</v>
      </c>
      <c r="G15" s="61">
        <f t="shared" si="3"/>
        <v>1450</v>
      </c>
      <c r="H15" s="1"/>
      <c r="I15" s="1"/>
      <c r="J15" s="17" t="s">
        <v>69</v>
      </c>
      <c r="K15" s="18" t="s">
        <v>70</v>
      </c>
      <c r="L15" s="19" t="s">
        <v>71</v>
      </c>
      <c r="M15" s="1" t="s">
        <v>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22"/>
      <c r="B16" s="13" t="s">
        <v>44</v>
      </c>
      <c r="C16" s="63" t="s">
        <v>72</v>
      </c>
      <c r="D16" s="15">
        <v>8.0</v>
      </c>
      <c r="E16" s="15">
        <f>100/12</f>
        <v>8.333333333</v>
      </c>
      <c r="F16" s="15">
        <v>8.333333333333334</v>
      </c>
      <c r="G16" s="61">
        <f t="shared" si="3"/>
        <v>8.166666667</v>
      </c>
      <c r="H16" s="1"/>
      <c r="I16" s="1"/>
      <c r="J16" s="17" t="s">
        <v>70</v>
      </c>
      <c r="K16" s="64" t="s">
        <v>71</v>
      </c>
      <c r="L16" s="25"/>
      <c r="M16" s="1" t="s">
        <v>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22"/>
      <c r="B17" s="29" t="s">
        <v>44</v>
      </c>
      <c r="C17" s="22" t="s">
        <v>73</v>
      </c>
      <c r="D17" s="65">
        <v>100.0</v>
      </c>
      <c r="E17" s="65">
        <v>100.0</v>
      </c>
      <c r="F17" s="65">
        <v>100.0</v>
      </c>
      <c r="G17" s="61">
        <f>(D17+E17+F17)/3</f>
        <v>100</v>
      </c>
      <c r="H17" s="1"/>
      <c r="I17" s="1"/>
      <c r="J17" s="66" t="s">
        <v>74</v>
      </c>
      <c r="K17" s="67"/>
      <c r="L17" s="6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3" t="s">
        <v>53</v>
      </c>
      <c r="C18" s="5"/>
      <c r="D18" s="69">
        <f>SUM(D4:D17)</f>
        <v>3273.61</v>
      </c>
      <c r="E18" s="36">
        <f>SUM(E4:E14)</f>
        <v>1645.85</v>
      </c>
      <c r="F18" s="36">
        <f>SUM(F4:F16)</f>
        <v>2778.843333</v>
      </c>
      <c r="G18" s="70">
        <f>SUM(G4:G17)</f>
        <v>3257.925</v>
      </c>
      <c r="H18" s="1"/>
      <c r="I18" s="1"/>
      <c r="J18" s="1" t="s">
        <v>8</v>
      </c>
      <c r="K18" s="1" t="s">
        <v>8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2"/>
      <c r="E19" s="2"/>
      <c r="F19" s="2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38" t="s">
        <v>66</v>
      </c>
      <c r="C20" s="4"/>
      <c r="D20" s="4"/>
      <c r="E20" s="4"/>
      <c r="F20" s="4"/>
      <c r="G20" s="5"/>
      <c r="H20" s="1"/>
      <c r="I20" s="1"/>
      <c r="J20" s="3" t="s">
        <v>1</v>
      </c>
      <c r="K20" s="4"/>
      <c r="L20" s="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39" t="s">
        <v>2</v>
      </c>
      <c r="C21" s="40" t="s">
        <v>3</v>
      </c>
      <c r="D21" s="41" t="s">
        <v>4</v>
      </c>
      <c r="E21" s="41" t="s">
        <v>5</v>
      </c>
      <c r="F21" s="41" t="s">
        <v>6</v>
      </c>
      <c r="G21" s="42" t="s">
        <v>7</v>
      </c>
      <c r="H21" s="1"/>
      <c r="I21" s="1"/>
      <c r="J21" s="6" t="s">
        <v>4</v>
      </c>
      <c r="K21" s="7" t="s">
        <v>5</v>
      </c>
      <c r="L21" s="43" t="s">
        <v>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44">
        <v>1.0</v>
      </c>
      <c r="C22" s="45" t="s">
        <v>9</v>
      </c>
      <c r="D22" s="46">
        <v>47.44</v>
      </c>
      <c r="E22" s="46">
        <v>56.59</v>
      </c>
      <c r="F22" s="46">
        <v>52.89</v>
      </c>
      <c r="G22" s="47">
        <f>(D22+E22+F22)/3</f>
        <v>52.30666667</v>
      </c>
      <c r="H22" s="1"/>
      <c r="I22" s="1" t="s">
        <v>8</v>
      </c>
      <c r="J22" s="17" t="s">
        <v>10</v>
      </c>
      <c r="K22" s="18" t="s">
        <v>11</v>
      </c>
      <c r="L22" s="19" t="s">
        <v>12</v>
      </c>
      <c r="M22" s="1" t="s">
        <v>8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22" t="s">
        <v>54</v>
      </c>
      <c r="B23" s="44">
        <v>1.0</v>
      </c>
      <c r="C23" s="48" t="s">
        <v>55</v>
      </c>
      <c r="D23" s="49">
        <f> 899+G9</f>
        <v>1338</v>
      </c>
      <c r="E23" s="46" t="s">
        <v>44</v>
      </c>
      <c r="F23" s="46" t="s">
        <v>44</v>
      </c>
      <c r="G23" s="47" t="s">
        <v>44</v>
      </c>
      <c r="H23" s="1"/>
      <c r="I23" s="1"/>
      <c r="J23" s="50" t="s">
        <v>56</v>
      </c>
      <c r="K23" s="14" t="s">
        <v>44</v>
      </c>
      <c r="L23" s="51" t="s">
        <v>44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5.25" customHeight="1">
      <c r="A24" s="22" t="s">
        <v>57</v>
      </c>
      <c r="B24" s="44">
        <v>1.0</v>
      </c>
      <c r="C24" s="48" t="s">
        <v>58</v>
      </c>
      <c r="D24" s="46" t="s">
        <v>44</v>
      </c>
      <c r="E24" s="46">
        <f>499+G12+G9+159.46</f>
        <v>1148.743333</v>
      </c>
      <c r="F24" s="46" t="s">
        <v>44</v>
      </c>
      <c r="G24" s="47" t="s">
        <v>44</v>
      </c>
      <c r="H24" s="1"/>
      <c r="I24" s="1"/>
      <c r="J24" s="29" t="s">
        <v>44</v>
      </c>
      <c r="K24" s="27" t="s">
        <v>59</v>
      </c>
      <c r="L24" s="28" t="s">
        <v>60</v>
      </c>
      <c r="M24" s="1" t="s">
        <v>8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5.25" customHeight="1">
      <c r="A25" s="22" t="s">
        <v>61</v>
      </c>
      <c r="B25" s="44">
        <v>1.0</v>
      </c>
      <c r="C25" s="48" t="s">
        <v>62</v>
      </c>
      <c r="D25" s="46" t="s">
        <v>44</v>
      </c>
      <c r="E25" s="46" t="s">
        <v>44</v>
      </c>
      <c r="F25" s="46">
        <f>549+G12+G9+157</f>
        <v>1196.283333</v>
      </c>
      <c r="G25" s="47" t="s">
        <v>44</v>
      </c>
      <c r="H25" s="1"/>
      <c r="I25" s="1"/>
      <c r="J25" s="29" t="s">
        <v>44</v>
      </c>
      <c r="K25" s="27" t="s">
        <v>63</v>
      </c>
      <c r="L25" s="28" t="s">
        <v>64</v>
      </c>
      <c r="M25" s="1" t="s">
        <v>8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44" t="s">
        <v>44</v>
      </c>
      <c r="C26" s="45" t="s">
        <v>45</v>
      </c>
      <c r="D26" s="46">
        <v>35.0</v>
      </c>
      <c r="E26" s="46">
        <v>46.5</v>
      </c>
      <c r="F26" s="46">
        <v>33.0</v>
      </c>
      <c r="G26" s="47">
        <f t="shared" ref="G26:G27" si="4">(D26+E26+F26)/3</f>
        <v>38.16666667</v>
      </c>
      <c r="H26" s="1"/>
      <c r="I26" s="1"/>
      <c r="J26" s="26" t="s">
        <v>46</v>
      </c>
      <c r="K26" s="27" t="s">
        <v>47</v>
      </c>
      <c r="L26" s="28" t="s">
        <v>48</v>
      </c>
      <c r="M26" s="1" t="s">
        <v>8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52" t="s">
        <v>44</v>
      </c>
      <c r="C27" s="53" t="s">
        <v>50</v>
      </c>
      <c r="D27" s="54">
        <f>G14</f>
        <v>367.305</v>
      </c>
      <c r="E27" s="54">
        <f>G14</f>
        <v>367.305</v>
      </c>
      <c r="F27" s="54">
        <f>G14</f>
        <v>367.305</v>
      </c>
      <c r="G27" s="71">
        <f t="shared" si="4"/>
        <v>367.305</v>
      </c>
      <c r="H27" s="1"/>
      <c r="I27" s="1"/>
      <c r="J27" s="26" t="s">
        <v>51</v>
      </c>
      <c r="K27" s="27" t="s">
        <v>52</v>
      </c>
      <c r="L27" s="62" t="s">
        <v>44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22"/>
      <c r="B28" s="44" t="s">
        <v>44</v>
      </c>
      <c r="C28" s="72" t="s">
        <v>75</v>
      </c>
      <c r="D28" s="46">
        <f>(800+2000)/2</f>
        <v>1400</v>
      </c>
      <c r="E28" s="46">
        <v>1500.0</v>
      </c>
      <c r="F28" s="46">
        <v>1450.0</v>
      </c>
      <c r="G28" s="71">
        <f>(D28+E28)/2</f>
        <v>1450</v>
      </c>
      <c r="H28" s="1"/>
      <c r="I28" s="1"/>
      <c r="J28" s="17" t="s">
        <v>69</v>
      </c>
      <c r="K28" s="18" t="s">
        <v>70</v>
      </c>
      <c r="L28" s="19" t="s">
        <v>71</v>
      </c>
      <c r="M28" s="1" t="s">
        <v>8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22"/>
      <c r="B29" s="73" t="s">
        <v>44</v>
      </c>
      <c r="C29" s="74" t="s">
        <v>76</v>
      </c>
      <c r="D29" s="75">
        <v>8.0</v>
      </c>
      <c r="E29" s="75">
        <v>8.0</v>
      </c>
      <c r="F29" s="75">
        <v>8.0</v>
      </c>
      <c r="G29" s="55">
        <f t="shared" ref="G29:G30" si="6">(D29+E29+F29)/3</f>
        <v>8</v>
      </c>
      <c r="H29" s="1"/>
      <c r="I29" s="1"/>
      <c r="J29" s="17"/>
      <c r="K29" s="64"/>
      <c r="L29" s="1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22"/>
      <c r="B30" s="73" t="s">
        <v>44</v>
      </c>
      <c r="C30" s="76" t="s">
        <v>77</v>
      </c>
      <c r="D30" s="77">
        <f t="shared" ref="D30:F30" si="5">(13.12/12)+7.87</f>
        <v>8.963333333</v>
      </c>
      <c r="E30" s="77">
        <f t="shared" si="5"/>
        <v>8.963333333</v>
      </c>
      <c r="F30" s="77">
        <f t="shared" si="5"/>
        <v>8.963333333</v>
      </c>
      <c r="G30" s="55">
        <f t="shared" si="6"/>
        <v>8.963333333</v>
      </c>
      <c r="H30" s="1"/>
      <c r="I30" s="1"/>
      <c r="J30" s="17"/>
      <c r="K30" s="64"/>
      <c r="L30" s="1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22"/>
      <c r="B31" s="44" t="s">
        <v>44</v>
      </c>
      <c r="C31" s="48" t="s">
        <v>72</v>
      </c>
      <c r="D31" s="46">
        <v>8.0</v>
      </c>
      <c r="E31" s="46">
        <f>100/12</f>
        <v>8.333333333</v>
      </c>
      <c r="F31" s="46">
        <v>8.333333333333334</v>
      </c>
      <c r="G31" s="47">
        <f>(D31+E31)/2</f>
        <v>8.166666667</v>
      </c>
      <c r="H31" s="1"/>
      <c r="I31" s="1"/>
      <c r="J31" s="17" t="s">
        <v>70</v>
      </c>
      <c r="K31" s="64" t="s">
        <v>71</v>
      </c>
      <c r="L31" s="25"/>
      <c r="M31" s="1" t="s">
        <v>8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22"/>
      <c r="B32" s="52" t="s">
        <v>44</v>
      </c>
      <c r="C32" s="78" t="s">
        <v>78</v>
      </c>
      <c r="D32" s="79">
        <v>100.0</v>
      </c>
      <c r="E32" s="79">
        <v>100.0</v>
      </c>
      <c r="F32" s="79">
        <v>100.0</v>
      </c>
      <c r="G32" s="71">
        <f>(D32+E32+F32)/3</f>
        <v>100</v>
      </c>
      <c r="H32" s="1"/>
      <c r="I32" s="1"/>
      <c r="J32" s="66" t="s">
        <v>74</v>
      </c>
      <c r="K32" s="67"/>
      <c r="L32" s="6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38" t="s">
        <v>53</v>
      </c>
      <c r="C33" s="56"/>
      <c r="D33" s="57">
        <f t="shared" ref="D33:F33" si="7">SUM(D22:D32)</f>
        <v>3312.708333</v>
      </c>
      <c r="E33" s="57">
        <f t="shared" si="7"/>
        <v>3244.435</v>
      </c>
      <c r="F33" s="57">
        <f t="shared" si="7"/>
        <v>3224.775</v>
      </c>
      <c r="G33" s="58">
        <f>G22+((D23+E24+F25)/3)+G26+G27+G28+G31+G32+G29+G30</f>
        <v>3260.583889</v>
      </c>
      <c r="H33" s="1"/>
      <c r="I33" s="1"/>
      <c r="J33" s="5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2"/>
      <c r="E34" s="2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60" t="s">
        <v>65</v>
      </c>
      <c r="D35" s="2"/>
      <c r="E35" s="2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2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2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2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2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2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2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2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2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2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2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2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2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2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2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2"/>
      <c r="E52" s="2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2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2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2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2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2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2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2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2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2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2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2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2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2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2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2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2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2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2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2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2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2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2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2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2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2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2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2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2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2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2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2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2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2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2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2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2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2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2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2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2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2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2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2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2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2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2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2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2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2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2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2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2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2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2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2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2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2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2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2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2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2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2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2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2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2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2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2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2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2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2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2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2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2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2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2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2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2"/>
      <c r="E156" s="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2"/>
      <c r="E157" s="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2"/>
      <c r="E158" s="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2"/>
      <c r="E159" s="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2"/>
      <c r="E160" s="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2"/>
      <c r="E161" s="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2"/>
      <c r="E162" s="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2"/>
      <c r="E163" s="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2"/>
      <c r="E164" s="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2"/>
      <c r="E165" s="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2"/>
      <c r="E166" s="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2"/>
      <c r="E167" s="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2"/>
      <c r="E168" s="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2"/>
      <c r="E169" s="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2"/>
      <c r="E170" s="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2"/>
      <c r="E171" s="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2"/>
      <c r="E172" s="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2"/>
      <c r="E173" s="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2"/>
      <c r="E174" s="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2"/>
      <c r="E175" s="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2"/>
      <c r="E176" s="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2"/>
      <c r="E177" s="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2"/>
      <c r="E179" s="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2"/>
      <c r="E180" s="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2"/>
      <c r="E181" s="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2"/>
      <c r="E182" s="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2"/>
      <c r="E183" s="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2"/>
      <c r="E184" s="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2"/>
      <c r="E185" s="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2"/>
      <c r="E186" s="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2"/>
      <c r="E187" s="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2"/>
      <c r="E188" s="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2"/>
      <c r="E189" s="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2"/>
      <c r="E191" s="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2"/>
      <c r="E192" s="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2"/>
      <c r="E193" s="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2"/>
      <c r="E194" s="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2"/>
      <c r="E196" s="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2"/>
      <c r="E197" s="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2"/>
      <c r="E198" s="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2"/>
      <c r="E199" s="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2"/>
      <c r="E200" s="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2"/>
      <c r="E201" s="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2"/>
      <c r="E202" s="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2"/>
      <c r="E203" s="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2"/>
      <c r="E204" s="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2"/>
      <c r="E205" s="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2"/>
      <c r="E206" s="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2"/>
      <c r="E207" s="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2"/>
      <c r="E208" s="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2"/>
      <c r="E209" s="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2"/>
      <c r="E210" s="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2"/>
      <c r="E211" s="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2"/>
      <c r="E212" s="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2"/>
      <c r="E213" s="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2"/>
      <c r="E214" s="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2"/>
      <c r="E215" s="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2"/>
      <c r="E216" s="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2"/>
      <c r="E217" s="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2"/>
      <c r="E218" s="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2"/>
      <c r="E219" s="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2"/>
      <c r="E220" s="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2"/>
      <c r="E221" s="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2"/>
      <c r="E222" s="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2"/>
      <c r="E223" s="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2"/>
      <c r="E224" s="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2"/>
      <c r="E225" s="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2"/>
      <c r="E226" s="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2"/>
      <c r="E227" s="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2"/>
      <c r="E228" s="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2"/>
      <c r="E229" s="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2"/>
      <c r="E230" s="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2"/>
      <c r="E231" s="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2"/>
      <c r="E232" s="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2"/>
      <c r="E233" s="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2"/>
      <c r="E234" s="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2"/>
      <c r="E235" s="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2"/>
      <c r="E236" s="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2"/>
      <c r="E237" s="2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2"/>
      <c r="E238" s="2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2"/>
      <c r="E239" s="2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2"/>
      <c r="E240" s="2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2"/>
      <c r="E241" s="2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2"/>
      <c r="E242" s="2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2"/>
      <c r="E243" s="2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2"/>
      <c r="E244" s="2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2"/>
      <c r="E245" s="2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2"/>
      <c r="E246" s="2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2"/>
      <c r="E247" s="2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2"/>
      <c r="E248" s="2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2"/>
      <c r="E249" s="2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2"/>
      <c r="E250" s="2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2"/>
      <c r="E251" s="2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2"/>
      <c r="E252" s="2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2"/>
      <c r="E253" s="2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2"/>
      <c r="E254" s="2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2"/>
      <c r="E255" s="2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2"/>
      <c r="E256" s="2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2"/>
      <c r="E257" s="2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2"/>
      <c r="E258" s="2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2"/>
      <c r="E259" s="2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2"/>
      <c r="E260" s="2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2"/>
      <c r="E261" s="2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2"/>
      <c r="E262" s="2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2"/>
      <c r="E263" s="2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2"/>
      <c r="E264" s="2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2"/>
      <c r="E265" s="2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2"/>
      <c r="E266" s="2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2"/>
      <c r="E267" s="2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2"/>
      <c r="E268" s="2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2"/>
      <c r="E269" s="2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2"/>
      <c r="E270" s="2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2"/>
      <c r="E271" s="2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2"/>
      <c r="E272" s="2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2"/>
      <c r="E273" s="2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2"/>
      <c r="E274" s="2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2"/>
      <c r="E275" s="2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2"/>
      <c r="E276" s="2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2"/>
      <c r="E277" s="2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2"/>
      <c r="E278" s="2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2"/>
      <c r="E279" s="2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2"/>
      <c r="E280" s="2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2"/>
      <c r="E281" s="2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2"/>
      <c r="E282" s="2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2"/>
      <c r="E283" s="2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2"/>
      <c r="E284" s="2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2"/>
      <c r="E285" s="2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2"/>
      <c r="E286" s="2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2"/>
      <c r="E287" s="2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2"/>
      <c r="E288" s="2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2"/>
      <c r="E289" s="2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2"/>
      <c r="E290" s="2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2"/>
      <c r="E291" s="2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2"/>
      <c r="E292" s="2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2"/>
      <c r="E293" s="2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2"/>
      <c r="E294" s="2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2"/>
      <c r="E295" s="2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2"/>
      <c r="E296" s="2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2"/>
      <c r="E297" s="2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2"/>
      <c r="E298" s="2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2"/>
      <c r="E299" s="2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2"/>
      <c r="E300" s="2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2"/>
      <c r="E301" s="2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2"/>
      <c r="E302" s="2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2"/>
      <c r="E303" s="2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2"/>
      <c r="E304" s="2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2"/>
      <c r="E305" s="2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2"/>
      <c r="E306" s="2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2"/>
      <c r="E307" s="2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2"/>
      <c r="E308" s="2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2"/>
      <c r="E309" s="2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2"/>
      <c r="E310" s="2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2"/>
      <c r="E311" s="2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2"/>
      <c r="E312" s="2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2"/>
      <c r="E313" s="2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2"/>
      <c r="E314" s="2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2"/>
      <c r="E315" s="2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2"/>
      <c r="E316" s="2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2"/>
      <c r="E317" s="2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2"/>
      <c r="E318" s="2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2"/>
      <c r="E319" s="2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2"/>
      <c r="E320" s="2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2"/>
      <c r="E321" s="2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2"/>
      <c r="E322" s="2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2"/>
      <c r="E323" s="2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2"/>
      <c r="E324" s="2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2"/>
      <c r="E325" s="2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2"/>
      <c r="E326" s="2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2"/>
      <c r="E327" s="2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2"/>
      <c r="E328" s="2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2"/>
      <c r="E329" s="2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2"/>
      <c r="E330" s="2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2"/>
      <c r="E331" s="2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2"/>
      <c r="E332" s="2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2"/>
      <c r="E333" s="2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2"/>
      <c r="E334" s="2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2"/>
      <c r="E335" s="2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2"/>
      <c r="E336" s="2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2"/>
      <c r="E337" s="2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2"/>
      <c r="E338" s="2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2"/>
      <c r="E339" s="2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2"/>
      <c r="E340" s="2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2"/>
      <c r="E341" s="2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2"/>
      <c r="E342" s="2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2"/>
      <c r="E343" s="2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2"/>
      <c r="E344" s="2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2"/>
      <c r="E345" s="2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2"/>
      <c r="E346" s="2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2"/>
      <c r="E347" s="2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2"/>
      <c r="E348" s="2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2"/>
      <c r="E349" s="2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2"/>
      <c r="E350" s="2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2"/>
      <c r="E351" s="2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2"/>
      <c r="E352" s="2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2"/>
      <c r="E353" s="2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2"/>
      <c r="E354" s="2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2"/>
      <c r="E355" s="2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2"/>
      <c r="E356" s="2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2"/>
      <c r="E357" s="2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2"/>
      <c r="E358" s="2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2"/>
      <c r="E359" s="2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2"/>
      <c r="E360" s="2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2"/>
      <c r="E361" s="2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2"/>
      <c r="E362" s="2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2"/>
      <c r="E363" s="2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2"/>
      <c r="E364" s="2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2"/>
      <c r="E365" s="2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2"/>
      <c r="E366" s="2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2"/>
      <c r="E367" s="2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2"/>
      <c r="E368" s="2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2"/>
      <c r="E369" s="2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2"/>
      <c r="E370" s="2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2"/>
      <c r="E371" s="2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2"/>
      <c r="E372" s="2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2"/>
      <c r="E373" s="2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2"/>
      <c r="E374" s="2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2"/>
      <c r="E375" s="2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2"/>
      <c r="E376" s="2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2"/>
      <c r="E377" s="2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2"/>
      <c r="E378" s="2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2"/>
      <c r="E379" s="2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2"/>
      <c r="E380" s="2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2"/>
      <c r="E381" s="2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2"/>
      <c r="E382" s="2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2"/>
      <c r="E383" s="2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2"/>
      <c r="E384" s="2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2"/>
      <c r="E385" s="2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2"/>
      <c r="E386" s="2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2"/>
      <c r="E387" s="2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2"/>
      <c r="E388" s="2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2"/>
      <c r="E389" s="2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2"/>
      <c r="E390" s="2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2"/>
      <c r="E391" s="2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2"/>
      <c r="E392" s="2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2"/>
      <c r="E393" s="2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2"/>
      <c r="E394" s="2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2"/>
      <c r="E395" s="2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2"/>
      <c r="E396" s="2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2"/>
      <c r="E397" s="2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2"/>
      <c r="E398" s="2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2"/>
      <c r="E399" s="2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2"/>
      <c r="E400" s="2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2"/>
      <c r="E401" s="2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2"/>
      <c r="E402" s="2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2"/>
      <c r="E403" s="2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2"/>
      <c r="E404" s="2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2"/>
      <c r="E405" s="2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2"/>
      <c r="E406" s="2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2"/>
      <c r="E407" s="2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2"/>
      <c r="E408" s="2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2"/>
      <c r="E409" s="2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2"/>
      <c r="E410" s="2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2"/>
      <c r="E411" s="2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2"/>
      <c r="E412" s="2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2"/>
      <c r="E413" s="2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2"/>
      <c r="E414" s="2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2"/>
      <c r="E415" s="2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2"/>
      <c r="E416" s="2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2"/>
      <c r="E417" s="2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2"/>
      <c r="E418" s="2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2"/>
      <c r="E419" s="2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2"/>
      <c r="E420" s="2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2"/>
      <c r="E421" s="2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2"/>
      <c r="E422" s="2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2"/>
      <c r="E423" s="2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2"/>
      <c r="E424" s="2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2"/>
      <c r="E425" s="2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2"/>
      <c r="E426" s="2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2"/>
      <c r="E427" s="2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2"/>
      <c r="E428" s="2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2"/>
      <c r="E429" s="2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2"/>
      <c r="E430" s="2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2"/>
      <c r="E431" s="2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2"/>
      <c r="E432" s="2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2"/>
      <c r="E433" s="2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2"/>
      <c r="E434" s="2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2"/>
      <c r="E435" s="2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2"/>
      <c r="E436" s="2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2"/>
      <c r="E437" s="2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2"/>
      <c r="E438" s="2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2"/>
      <c r="E439" s="2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2"/>
      <c r="E440" s="2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2"/>
      <c r="E441" s="2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2"/>
      <c r="E442" s="2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2"/>
      <c r="E443" s="2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2"/>
      <c r="E444" s="2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2"/>
      <c r="E445" s="2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2"/>
      <c r="E446" s="2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2"/>
      <c r="E447" s="2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2"/>
      <c r="E448" s="2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2"/>
      <c r="E449" s="2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2"/>
      <c r="E450" s="2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2"/>
      <c r="E451" s="2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2"/>
      <c r="E452" s="2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2"/>
      <c r="E453" s="2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2"/>
      <c r="E454" s="2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2"/>
      <c r="E455" s="2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2"/>
      <c r="E456" s="2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2"/>
      <c r="E457" s="2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2"/>
      <c r="E458" s="2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2"/>
      <c r="E459" s="2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2"/>
      <c r="E460" s="2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2"/>
      <c r="E461" s="2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2"/>
      <c r="E462" s="2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2"/>
      <c r="E463" s="2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2"/>
      <c r="E464" s="2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2"/>
      <c r="E465" s="2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2"/>
      <c r="E466" s="2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2"/>
      <c r="E467" s="2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2"/>
      <c r="E468" s="2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2"/>
      <c r="E469" s="2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2"/>
      <c r="E470" s="2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2"/>
      <c r="E471" s="2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2"/>
      <c r="E472" s="2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2"/>
      <c r="E473" s="2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2"/>
      <c r="E474" s="2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2"/>
      <c r="E475" s="2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2"/>
      <c r="E476" s="2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2"/>
      <c r="E477" s="2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2"/>
      <c r="E478" s="2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2"/>
      <c r="E479" s="2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2"/>
      <c r="E480" s="2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2"/>
      <c r="E481" s="2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2"/>
      <c r="E482" s="2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2"/>
      <c r="E483" s="2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2"/>
      <c r="E484" s="2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2"/>
      <c r="E485" s="2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2"/>
      <c r="E486" s="2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2"/>
      <c r="E487" s="2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2"/>
      <c r="E488" s="2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2"/>
      <c r="E489" s="2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2"/>
      <c r="E490" s="2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2"/>
      <c r="E491" s="2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2"/>
      <c r="E492" s="2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2"/>
      <c r="E493" s="2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2"/>
      <c r="E494" s="2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2"/>
      <c r="E495" s="2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2"/>
      <c r="E496" s="2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2"/>
      <c r="E497" s="2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2"/>
      <c r="E498" s="2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2"/>
      <c r="E499" s="2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2"/>
      <c r="E500" s="2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2"/>
      <c r="E501" s="2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2"/>
      <c r="E502" s="2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2"/>
      <c r="E503" s="2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2"/>
      <c r="E504" s="2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2"/>
      <c r="E505" s="2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2"/>
      <c r="E506" s="2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2"/>
      <c r="E507" s="2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2"/>
      <c r="E508" s="2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2"/>
      <c r="E509" s="2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2"/>
      <c r="E510" s="2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2"/>
      <c r="E511" s="2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2"/>
      <c r="E512" s="2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2"/>
      <c r="E513" s="2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2"/>
      <c r="E514" s="2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2"/>
      <c r="E515" s="2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2"/>
      <c r="E516" s="2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2"/>
      <c r="E517" s="2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2"/>
      <c r="E518" s="2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2"/>
      <c r="E519" s="2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2"/>
      <c r="E520" s="2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2"/>
      <c r="E521" s="2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2"/>
      <c r="E522" s="2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2"/>
      <c r="E523" s="2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2"/>
      <c r="E524" s="2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2"/>
      <c r="E525" s="2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2"/>
      <c r="E526" s="2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2"/>
      <c r="E527" s="2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2"/>
      <c r="E528" s="2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2"/>
      <c r="E529" s="2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2"/>
      <c r="E530" s="2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2"/>
      <c r="E531" s="2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2"/>
      <c r="E532" s="2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2"/>
      <c r="E533" s="2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2"/>
      <c r="E534" s="2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2"/>
      <c r="E535" s="2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2"/>
      <c r="E536" s="2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2"/>
      <c r="E537" s="2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2"/>
      <c r="E538" s="2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2"/>
      <c r="E539" s="2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2"/>
      <c r="E540" s="2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2"/>
      <c r="E541" s="2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2"/>
      <c r="E542" s="2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2"/>
      <c r="E543" s="2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2"/>
      <c r="E544" s="2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2"/>
      <c r="E545" s="2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2"/>
      <c r="E546" s="2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2"/>
      <c r="E547" s="2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2"/>
      <c r="E548" s="2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2"/>
      <c r="E549" s="2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2"/>
      <c r="E550" s="2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2"/>
      <c r="E551" s="2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2"/>
      <c r="E552" s="2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2"/>
      <c r="E553" s="2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2"/>
      <c r="E554" s="2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2"/>
      <c r="E555" s="2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2"/>
      <c r="E556" s="2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2"/>
      <c r="E557" s="2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2"/>
      <c r="E558" s="2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2"/>
      <c r="E559" s="2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2"/>
      <c r="E560" s="2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2"/>
      <c r="E561" s="2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2"/>
      <c r="E562" s="2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2"/>
      <c r="E563" s="2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2"/>
      <c r="E564" s="2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2"/>
      <c r="E565" s="2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2"/>
      <c r="E566" s="2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2"/>
      <c r="E567" s="2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2"/>
      <c r="E568" s="2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2"/>
      <c r="E569" s="2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2"/>
      <c r="E570" s="2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2"/>
      <c r="E571" s="2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2"/>
      <c r="E572" s="2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2"/>
      <c r="E573" s="2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2"/>
      <c r="E574" s="2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2"/>
      <c r="E575" s="2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2"/>
      <c r="E576" s="2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2"/>
      <c r="E577" s="2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2"/>
      <c r="E578" s="2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2"/>
      <c r="E579" s="2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2"/>
      <c r="E580" s="2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2"/>
      <c r="E581" s="2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2"/>
      <c r="E582" s="2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2"/>
      <c r="E583" s="2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2"/>
      <c r="E584" s="2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2"/>
      <c r="E585" s="2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2"/>
      <c r="E586" s="2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2"/>
      <c r="E587" s="2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2"/>
      <c r="E588" s="2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2"/>
      <c r="E589" s="2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2"/>
      <c r="E590" s="2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2"/>
      <c r="E591" s="2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2"/>
      <c r="E592" s="2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2"/>
      <c r="E593" s="2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2"/>
      <c r="E594" s="2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2"/>
      <c r="E595" s="2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2"/>
      <c r="E596" s="2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2"/>
      <c r="E597" s="2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2"/>
      <c r="E598" s="2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2"/>
      <c r="E599" s="2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2"/>
      <c r="E600" s="2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2"/>
      <c r="E601" s="2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2"/>
      <c r="E602" s="2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2"/>
      <c r="E603" s="2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2"/>
      <c r="E604" s="2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2"/>
      <c r="E605" s="2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2"/>
      <c r="E606" s="2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2"/>
      <c r="E607" s="2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2"/>
      <c r="E608" s="2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2"/>
      <c r="E609" s="2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2"/>
      <c r="E610" s="2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2"/>
      <c r="E611" s="2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2"/>
      <c r="E612" s="2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2"/>
      <c r="E613" s="2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2"/>
      <c r="E614" s="2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2"/>
      <c r="E615" s="2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2"/>
      <c r="E616" s="2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2"/>
      <c r="E617" s="2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2"/>
      <c r="E618" s="2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2"/>
      <c r="E619" s="2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2"/>
      <c r="E620" s="2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2"/>
      <c r="E621" s="2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2"/>
      <c r="E622" s="2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2"/>
      <c r="E623" s="2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2"/>
      <c r="E624" s="2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2"/>
      <c r="E625" s="2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2"/>
      <c r="E626" s="2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2"/>
      <c r="E627" s="2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2"/>
      <c r="E628" s="2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2"/>
      <c r="E629" s="2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2"/>
      <c r="E630" s="2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2"/>
      <c r="E631" s="2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2"/>
      <c r="E632" s="2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2"/>
      <c r="E633" s="2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2"/>
      <c r="E634" s="2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2"/>
      <c r="E635" s="2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2"/>
      <c r="E636" s="2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2"/>
      <c r="E637" s="2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2"/>
      <c r="E638" s="2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2"/>
      <c r="E639" s="2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2"/>
      <c r="E640" s="2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2"/>
      <c r="E641" s="2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2"/>
      <c r="E642" s="2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2"/>
      <c r="E643" s="2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2"/>
      <c r="E644" s="2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2"/>
      <c r="E645" s="2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2"/>
      <c r="E646" s="2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2"/>
      <c r="E647" s="2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2"/>
      <c r="E648" s="2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2"/>
      <c r="E649" s="2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2"/>
      <c r="E650" s="2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2"/>
      <c r="E651" s="2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2"/>
      <c r="E652" s="2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2"/>
      <c r="E653" s="2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2"/>
      <c r="E654" s="2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2"/>
      <c r="E655" s="2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2"/>
      <c r="E656" s="2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2"/>
      <c r="E657" s="2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2"/>
      <c r="E658" s="2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2"/>
      <c r="E659" s="2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2"/>
      <c r="E660" s="2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2"/>
      <c r="E661" s="2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2"/>
      <c r="E662" s="2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2"/>
      <c r="E663" s="2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2"/>
      <c r="E664" s="2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2"/>
      <c r="E665" s="2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2"/>
      <c r="E666" s="2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2"/>
      <c r="E667" s="2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2"/>
      <c r="E668" s="2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2"/>
      <c r="E669" s="2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2"/>
      <c r="E670" s="2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2"/>
      <c r="E671" s="2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2"/>
      <c r="E672" s="2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2"/>
      <c r="E673" s="2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2"/>
      <c r="E674" s="2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2"/>
      <c r="E675" s="2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2"/>
      <c r="E676" s="2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2"/>
      <c r="E677" s="2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2"/>
      <c r="E678" s="2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2"/>
      <c r="E679" s="2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2"/>
      <c r="E680" s="2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2"/>
      <c r="E681" s="2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2"/>
      <c r="E682" s="2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2"/>
      <c r="E683" s="2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2"/>
      <c r="E684" s="2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2"/>
      <c r="E685" s="2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2"/>
      <c r="E686" s="2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2"/>
      <c r="E687" s="2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2"/>
      <c r="E688" s="2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2"/>
      <c r="E689" s="2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2"/>
      <c r="E690" s="2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2"/>
      <c r="E691" s="2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2"/>
      <c r="E692" s="2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2"/>
      <c r="E693" s="2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2"/>
      <c r="E694" s="2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2"/>
      <c r="E695" s="2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2"/>
      <c r="E696" s="2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2"/>
      <c r="E697" s="2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2"/>
      <c r="E698" s="2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2"/>
      <c r="E699" s="2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2"/>
      <c r="E700" s="2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2"/>
      <c r="E701" s="2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2"/>
      <c r="E702" s="2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2"/>
      <c r="E703" s="2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2"/>
      <c r="E704" s="2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2"/>
      <c r="E705" s="2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2"/>
      <c r="E706" s="2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2"/>
      <c r="E707" s="2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2"/>
      <c r="E708" s="2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2"/>
      <c r="E709" s="2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2"/>
      <c r="E710" s="2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2"/>
      <c r="E711" s="2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2"/>
      <c r="E712" s="2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2"/>
      <c r="E713" s="2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2"/>
      <c r="E714" s="2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2"/>
      <c r="E715" s="2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2"/>
      <c r="E716" s="2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2"/>
      <c r="E717" s="2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2"/>
      <c r="E718" s="2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2"/>
      <c r="E719" s="2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2"/>
      <c r="E720" s="2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2"/>
      <c r="E721" s="2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2"/>
      <c r="E722" s="2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2"/>
      <c r="E723" s="2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2"/>
      <c r="E724" s="2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2"/>
      <c r="E725" s="2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2"/>
      <c r="E726" s="2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2"/>
      <c r="E727" s="2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2"/>
      <c r="E728" s="2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2"/>
      <c r="E729" s="2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2"/>
      <c r="E730" s="2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2"/>
      <c r="E731" s="2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2"/>
      <c r="E732" s="2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2"/>
      <c r="E733" s="2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2"/>
      <c r="E734" s="2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2"/>
      <c r="E735" s="2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2"/>
      <c r="E736" s="2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2"/>
      <c r="E737" s="2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2"/>
      <c r="E738" s="2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2"/>
      <c r="E739" s="2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2"/>
      <c r="E740" s="2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2"/>
      <c r="E741" s="2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2"/>
      <c r="E742" s="2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2"/>
      <c r="E743" s="2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2"/>
      <c r="E744" s="2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2"/>
      <c r="E745" s="2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2"/>
      <c r="E746" s="2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2"/>
      <c r="E747" s="2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2"/>
      <c r="E748" s="2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2"/>
      <c r="E749" s="2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2"/>
      <c r="E750" s="2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2"/>
      <c r="E751" s="2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2"/>
      <c r="E752" s="2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2"/>
      <c r="E753" s="2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2"/>
      <c r="E754" s="2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2"/>
      <c r="E755" s="2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2"/>
      <c r="E756" s="2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2"/>
      <c r="E757" s="2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2"/>
      <c r="E758" s="2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2"/>
      <c r="E759" s="2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2"/>
      <c r="E760" s="2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2"/>
      <c r="E761" s="2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2"/>
      <c r="E762" s="2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2"/>
      <c r="E763" s="2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2"/>
      <c r="E764" s="2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2"/>
      <c r="E765" s="2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2"/>
      <c r="E766" s="2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2"/>
      <c r="E767" s="2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2"/>
      <c r="E768" s="2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2"/>
      <c r="E769" s="2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2"/>
      <c r="E770" s="2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2"/>
      <c r="E771" s="2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2"/>
      <c r="E772" s="2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2"/>
      <c r="E773" s="2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2"/>
      <c r="E774" s="2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2"/>
      <c r="E775" s="2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2"/>
      <c r="E776" s="2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2"/>
      <c r="E777" s="2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2"/>
      <c r="E778" s="2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2"/>
      <c r="E779" s="2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2"/>
      <c r="E780" s="2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2"/>
      <c r="E781" s="2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2"/>
      <c r="E782" s="2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2"/>
      <c r="E783" s="2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2"/>
      <c r="E784" s="2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2"/>
      <c r="E785" s="2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2"/>
      <c r="E786" s="2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2"/>
      <c r="E787" s="2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2"/>
      <c r="E788" s="2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2"/>
      <c r="E789" s="2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2"/>
      <c r="E790" s="2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2"/>
      <c r="E791" s="2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2"/>
      <c r="E792" s="2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2"/>
      <c r="E793" s="2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2"/>
      <c r="E794" s="2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2"/>
      <c r="E795" s="2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2"/>
      <c r="E796" s="2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2"/>
      <c r="E797" s="2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2"/>
      <c r="E798" s="2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2"/>
      <c r="E799" s="2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2"/>
      <c r="E800" s="2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2"/>
      <c r="E801" s="2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2"/>
      <c r="E802" s="2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2"/>
      <c r="E803" s="2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2"/>
      <c r="E804" s="2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2"/>
      <c r="E805" s="2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2"/>
      <c r="E806" s="2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2"/>
      <c r="E807" s="2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2"/>
      <c r="E808" s="2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2"/>
      <c r="E809" s="2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2"/>
      <c r="E810" s="2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2"/>
      <c r="E811" s="2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2"/>
      <c r="E812" s="2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2"/>
      <c r="E813" s="2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2"/>
      <c r="E814" s="2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2"/>
      <c r="E815" s="2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2"/>
      <c r="E816" s="2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2"/>
      <c r="E817" s="2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2"/>
      <c r="E818" s="2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2"/>
      <c r="E819" s="2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2"/>
      <c r="E820" s="2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2"/>
      <c r="E821" s="2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2"/>
      <c r="E822" s="2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2"/>
      <c r="E823" s="2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2"/>
      <c r="E824" s="2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2"/>
      <c r="E825" s="2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2"/>
      <c r="E826" s="2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2"/>
      <c r="E827" s="2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2"/>
      <c r="E828" s="2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2"/>
      <c r="E829" s="2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2"/>
      <c r="E830" s="2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2"/>
      <c r="E831" s="2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2"/>
      <c r="E832" s="2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2"/>
      <c r="E833" s="2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2"/>
      <c r="E834" s="2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2"/>
      <c r="E835" s="2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2"/>
      <c r="E836" s="2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2"/>
      <c r="E837" s="2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2"/>
      <c r="E838" s="2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2"/>
      <c r="E839" s="2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2"/>
      <c r="E840" s="2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2"/>
      <c r="E841" s="2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2"/>
      <c r="E842" s="2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2"/>
      <c r="E843" s="2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2"/>
      <c r="E844" s="2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2"/>
      <c r="E845" s="2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2"/>
      <c r="E846" s="2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2"/>
      <c r="E847" s="2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2"/>
      <c r="E848" s="2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2"/>
      <c r="E849" s="2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2"/>
      <c r="E850" s="2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2"/>
      <c r="E851" s="2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2"/>
      <c r="E852" s="2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2"/>
      <c r="E853" s="2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2"/>
      <c r="E854" s="2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2"/>
      <c r="E855" s="2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2"/>
      <c r="E856" s="2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2"/>
      <c r="E857" s="2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2"/>
      <c r="E858" s="2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2"/>
      <c r="E859" s="2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2"/>
      <c r="E860" s="2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2"/>
      <c r="E861" s="2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2"/>
      <c r="E862" s="2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2"/>
      <c r="E863" s="2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2"/>
      <c r="E864" s="2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2"/>
      <c r="E865" s="2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2"/>
      <c r="E866" s="2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2"/>
      <c r="E867" s="2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2"/>
      <c r="E868" s="2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2"/>
      <c r="E869" s="2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2"/>
      <c r="E870" s="2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2"/>
      <c r="E871" s="2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2"/>
      <c r="E872" s="2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2"/>
      <c r="E873" s="2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2"/>
      <c r="E874" s="2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2"/>
      <c r="E875" s="2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2"/>
      <c r="E876" s="2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2"/>
      <c r="E877" s="2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2"/>
      <c r="E878" s="2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2"/>
      <c r="E879" s="2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2"/>
      <c r="E880" s="2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2"/>
      <c r="E881" s="2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2"/>
      <c r="E882" s="2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2"/>
      <c r="E883" s="2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2"/>
      <c r="E884" s="2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2"/>
      <c r="E885" s="2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2"/>
      <c r="E886" s="2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2"/>
      <c r="E887" s="2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2"/>
      <c r="E888" s="2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2"/>
      <c r="E889" s="2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2"/>
      <c r="E890" s="2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2"/>
      <c r="E891" s="2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2"/>
      <c r="E892" s="2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2"/>
      <c r="E893" s="2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2"/>
      <c r="E894" s="2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2"/>
      <c r="E895" s="2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2"/>
      <c r="E896" s="2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2"/>
      <c r="E897" s="2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2"/>
      <c r="E898" s="2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2"/>
      <c r="E899" s="2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2"/>
      <c r="E900" s="2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2"/>
      <c r="E901" s="2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2"/>
      <c r="E902" s="2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2"/>
      <c r="E903" s="2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2"/>
      <c r="E904" s="2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2"/>
      <c r="E905" s="2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2"/>
      <c r="E906" s="2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2"/>
      <c r="E907" s="2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2"/>
      <c r="E908" s="2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2"/>
      <c r="E909" s="2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2"/>
      <c r="E910" s="2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2"/>
      <c r="E911" s="2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2"/>
      <c r="E912" s="2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2"/>
      <c r="E913" s="2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2"/>
      <c r="E914" s="2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2"/>
      <c r="E915" s="2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2"/>
      <c r="E916" s="2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2"/>
      <c r="E917" s="2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2"/>
      <c r="E918" s="2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2"/>
      <c r="E919" s="2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2"/>
      <c r="E920" s="2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2"/>
      <c r="E921" s="2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2"/>
      <c r="E922" s="2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2"/>
      <c r="E923" s="2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2"/>
      <c r="E924" s="2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2"/>
      <c r="E925" s="2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2"/>
      <c r="E926" s="2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2"/>
      <c r="E927" s="2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2"/>
      <c r="E928" s="2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2"/>
      <c r="E929" s="2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2"/>
      <c r="E930" s="2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2"/>
      <c r="E931" s="2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2"/>
      <c r="E932" s="2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2"/>
      <c r="E933" s="2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2"/>
      <c r="E934" s="2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2"/>
      <c r="E935" s="2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2"/>
      <c r="E936" s="2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2"/>
      <c r="E937" s="2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2"/>
      <c r="E938" s="2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2"/>
      <c r="E939" s="2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2"/>
      <c r="E940" s="2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2"/>
      <c r="E941" s="2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2"/>
      <c r="E942" s="2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2"/>
      <c r="E943" s="2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2"/>
      <c r="E944" s="2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2"/>
      <c r="E945" s="2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2"/>
      <c r="E946" s="2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2"/>
      <c r="E947" s="2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2"/>
      <c r="E948" s="2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2"/>
      <c r="E949" s="2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2"/>
      <c r="E950" s="2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2"/>
      <c r="E951" s="2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2"/>
      <c r="E952" s="2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2"/>
      <c r="E953" s="2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2"/>
      <c r="E954" s="2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2"/>
      <c r="E955" s="2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2"/>
      <c r="E956" s="2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2"/>
      <c r="E957" s="2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2"/>
      <c r="E958" s="2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2"/>
      <c r="E959" s="2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2"/>
      <c r="E960" s="2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2"/>
      <c r="E961" s="2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2"/>
      <c r="E962" s="2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2"/>
      <c r="E963" s="2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2"/>
      <c r="E964" s="2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2"/>
      <c r="E965" s="2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2"/>
      <c r="E966" s="2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2"/>
      <c r="E967" s="2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2"/>
      <c r="E968" s="2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2"/>
      <c r="E969" s="2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2"/>
      <c r="E970" s="2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2"/>
      <c r="E971" s="2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2"/>
      <c r="E972" s="2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2"/>
      <c r="E973" s="2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2"/>
      <c r="E974" s="2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2"/>
      <c r="E975" s="2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2"/>
      <c r="E976" s="2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2"/>
      <c r="E977" s="2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2"/>
      <c r="E978" s="2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2"/>
      <c r="E979" s="2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2"/>
      <c r="E980" s="2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2"/>
      <c r="E981" s="2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2"/>
      <c r="E982" s="2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2"/>
      <c r="E983" s="2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2"/>
      <c r="E984" s="2"/>
      <c r="F984" s="2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2"/>
      <c r="E985" s="2"/>
      <c r="F985" s="2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2"/>
      <c r="E986" s="2"/>
      <c r="F986" s="2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2"/>
      <c r="E987" s="2"/>
      <c r="F987" s="2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2"/>
      <c r="E988" s="2"/>
      <c r="F988" s="2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2"/>
      <c r="E989" s="2"/>
      <c r="F989" s="2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2"/>
      <c r="E990" s="2"/>
      <c r="F990" s="2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2"/>
      <c r="E991" s="2"/>
      <c r="F991" s="2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2"/>
      <c r="E992" s="2"/>
      <c r="F992" s="2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2"/>
      <c r="E993" s="2"/>
      <c r="F993" s="2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2"/>
      <c r="E994" s="2"/>
      <c r="F994" s="2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2"/>
      <c r="E995" s="2"/>
      <c r="F995" s="2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2"/>
      <c r="E996" s="2"/>
      <c r="F996" s="2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2"/>
      <c r="E997" s="2"/>
      <c r="F997" s="2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2"/>
      <c r="E998" s="2"/>
      <c r="F998" s="2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2"/>
      <c r="E999" s="2"/>
      <c r="F999" s="2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2"/>
      <c r="E1000" s="2"/>
      <c r="F1000" s="2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B1001" s="1"/>
      <c r="C1001" s="1"/>
      <c r="D1001" s="2"/>
      <c r="E1001" s="2"/>
      <c r="F1001" s="2"/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4.25" customHeight="1">
      <c r="A1002" s="1"/>
      <c r="B1002" s="1"/>
      <c r="C1002" s="1"/>
      <c r="D1002" s="2"/>
      <c r="E1002" s="2"/>
      <c r="F1002" s="2"/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2">
    <mergeCell ref="J2:L2"/>
    <mergeCell ref="J9:L9"/>
    <mergeCell ref="B18:C18"/>
    <mergeCell ref="B20:G20"/>
    <mergeCell ref="B33:C33"/>
    <mergeCell ref="A35:C35"/>
    <mergeCell ref="K16:L16"/>
    <mergeCell ref="J17:L17"/>
    <mergeCell ref="K31:L31"/>
    <mergeCell ref="J32:L32"/>
    <mergeCell ref="B2:G2"/>
    <mergeCell ref="J20:L2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71"/>
    <col customWidth="1" min="2" max="2" width="8.0"/>
    <col customWidth="1" min="3" max="3" width="34.86"/>
    <col customWidth="1" min="4" max="7" width="10.71"/>
    <col customWidth="1" min="8" max="9" width="8.86"/>
    <col customWidth="1" min="10" max="12" width="9.0"/>
    <col customWidth="1" min="13" max="13" width="8.86"/>
    <col customWidth="1" min="14" max="26" width="8.71"/>
  </cols>
  <sheetData>
    <row r="1" ht="14.25" customHeight="1">
      <c r="A1" s="1"/>
      <c r="B1" s="1"/>
      <c r="C1" s="1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3" t="s">
        <v>79</v>
      </c>
      <c r="C2" s="4"/>
      <c r="D2" s="4"/>
      <c r="E2" s="4"/>
      <c r="F2" s="4"/>
      <c r="G2" s="5"/>
      <c r="H2" s="1"/>
      <c r="I2" s="1"/>
      <c r="J2" s="3" t="s">
        <v>1</v>
      </c>
      <c r="K2" s="4"/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6" t="s">
        <v>2</v>
      </c>
      <c r="C3" s="7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1"/>
      <c r="I3" s="1"/>
      <c r="J3" s="10" t="s">
        <v>4</v>
      </c>
      <c r="K3" s="11" t="s">
        <v>5</v>
      </c>
      <c r="L3" s="12" t="s">
        <v>6</v>
      </c>
      <c r="M3" s="1" t="s">
        <v>8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3">
        <v>1.0</v>
      </c>
      <c r="C4" s="14" t="s">
        <v>9</v>
      </c>
      <c r="D4" s="15">
        <v>47.44</v>
      </c>
      <c r="E4" s="15">
        <v>56.59</v>
      </c>
      <c r="F4" s="15">
        <v>52.89</v>
      </c>
      <c r="G4" s="16">
        <f t="shared" ref="G4:G13" si="1">(D4+E4+F4)/3</f>
        <v>52.30666667</v>
      </c>
      <c r="H4" s="1"/>
      <c r="I4" s="1" t="s">
        <v>8</v>
      </c>
      <c r="J4" s="17" t="s">
        <v>10</v>
      </c>
      <c r="K4" s="18" t="s">
        <v>11</v>
      </c>
      <c r="L4" s="19" t="s">
        <v>12</v>
      </c>
      <c r="M4" s="1" t="s">
        <v>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3">
        <v>1.0</v>
      </c>
      <c r="C5" s="14" t="s">
        <v>13</v>
      </c>
      <c r="D5" s="15">
        <v>8.49</v>
      </c>
      <c r="E5" s="15">
        <v>9.9</v>
      </c>
      <c r="F5" s="15">
        <v>7.39</v>
      </c>
      <c r="G5" s="16">
        <f t="shared" si="1"/>
        <v>8.593333333</v>
      </c>
      <c r="H5" s="1"/>
      <c r="I5" s="1"/>
      <c r="J5" s="17" t="s">
        <v>14</v>
      </c>
      <c r="K5" s="18" t="s">
        <v>15</v>
      </c>
      <c r="L5" s="19" t="s">
        <v>16</v>
      </c>
      <c r="M5" s="1" t="s">
        <v>8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3">
        <v>1.0</v>
      </c>
      <c r="C6" s="14" t="s">
        <v>17</v>
      </c>
      <c r="D6" s="15">
        <v>9.99</v>
      </c>
      <c r="E6" s="15">
        <v>15.99</v>
      </c>
      <c r="F6" s="15">
        <v>11.09</v>
      </c>
      <c r="G6" s="16">
        <f t="shared" si="1"/>
        <v>12.35666667</v>
      </c>
      <c r="H6" s="1"/>
      <c r="I6" s="1"/>
      <c r="J6" s="17" t="s">
        <v>18</v>
      </c>
      <c r="K6" s="18" t="s">
        <v>19</v>
      </c>
      <c r="L6" s="19" t="s">
        <v>20</v>
      </c>
      <c r="M6" s="1" t="s">
        <v>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3">
        <v>1.0</v>
      </c>
      <c r="C7" s="14" t="s">
        <v>21</v>
      </c>
      <c r="D7" s="15">
        <v>119.0</v>
      </c>
      <c r="E7" s="15">
        <v>119.99</v>
      </c>
      <c r="F7" s="15">
        <v>124.48</v>
      </c>
      <c r="G7" s="16">
        <f t="shared" si="1"/>
        <v>121.1566667</v>
      </c>
      <c r="H7" s="1"/>
      <c r="I7" s="1"/>
      <c r="J7" s="17" t="s">
        <v>22</v>
      </c>
      <c r="K7" s="18" t="s">
        <v>23</v>
      </c>
      <c r="L7" s="19" t="s">
        <v>24</v>
      </c>
      <c r="M7" s="1" t="s">
        <v>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3">
        <v>1.0</v>
      </c>
      <c r="C8" s="14" t="s">
        <v>25</v>
      </c>
      <c r="D8" s="15">
        <v>369.0</v>
      </c>
      <c r="E8" s="20">
        <v>479.99</v>
      </c>
      <c r="F8" s="15">
        <v>419.98</v>
      </c>
      <c r="G8" s="16">
        <f t="shared" si="1"/>
        <v>422.99</v>
      </c>
      <c r="H8" s="1"/>
      <c r="I8" s="1"/>
      <c r="J8" s="17" t="s">
        <v>26</v>
      </c>
      <c r="K8" s="21" t="s">
        <v>27</v>
      </c>
      <c r="L8" s="19" t="s">
        <v>28</v>
      </c>
      <c r="M8" s="1" t="s">
        <v>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22" t="s">
        <v>29</v>
      </c>
      <c r="B9" s="13">
        <v>1.0</v>
      </c>
      <c r="C9" s="14" t="s">
        <v>30</v>
      </c>
      <c r="D9" s="15">
        <f t="shared" ref="D9:F9" si="2">(379+499)/2</f>
        <v>439</v>
      </c>
      <c r="E9" s="15">
        <f t="shared" si="2"/>
        <v>439</v>
      </c>
      <c r="F9" s="15">
        <f t="shared" si="2"/>
        <v>439</v>
      </c>
      <c r="G9" s="16">
        <f t="shared" si="1"/>
        <v>439</v>
      </c>
      <c r="H9" s="1"/>
      <c r="I9" s="1"/>
      <c r="J9" s="23" t="s">
        <v>31</v>
      </c>
      <c r="K9" s="24"/>
      <c r="L9" s="25"/>
      <c r="M9" s="1" t="s">
        <v>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3">
        <v>1.0</v>
      </c>
      <c r="C10" s="14" t="s">
        <v>32</v>
      </c>
      <c r="D10" s="15">
        <v>35.15</v>
      </c>
      <c r="E10" s="20">
        <v>29.79</v>
      </c>
      <c r="F10" s="15">
        <v>33.7</v>
      </c>
      <c r="G10" s="16">
        <f t="shared" si="1"/>
        <v>32.88</v>
      </c>
      <c r="H10" s="1"/>
      <c r="I10" s="1"/>
      <c r="J10" s="17" t="s">
        <v>33</v>
      </c>
      <c r="K10" s="21" t="s">
        <v>34</v>
      </c>
      <c r="L10" s="19" t="s">
        <v>35</v>
      </c>
      <c r="M10" s="1" t="s">
        <v>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3">
        <v>1.0</v>
      </c>
      <c r="C11" s="14" t="s">
        <v>36</v>
      </c>
      <c r="D11" s="15">
        <v>175.0</v>
      </c>
      <c r="E11" s="20">
        <v>144.19</v>
      </c>
      <c r="F11" s="15">
        <v>141.97</v>
      </c>
      <c r="G11" s="16">
        <f t="shared" si="1"/>
        <v>153.72</v>
      </c>
      <c r="H11" s="1"/>
      <c r="I11" s="1"/>
      <c r="J11" s="17" t="s">
        <v>37</v>
      </c>
      <c r="K11" s="21" t="s">
        <v>38</v>
      </c>
      <c r="L11" s="19" t="s">
        <v>39</v>
      </c>
      <c r="M11" s="1" t="s">
        <v>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3">
        <v>1.0</v>
      </c>
      <c r="C12" s="14" t="s">
        <v>40</v>
      </c>
      <c r="D12" s="15">
        <v>35.45</v>
      </c>
      <c r="E12" s="20">
        <v>61.39</v>
      </c>
      <c r="F12" s="15">
        <v>57.01</v>
      </c>
      <c r="G12" s="16">
        <f t="shared" si="1"/>
        <v>51.28333333</v>
      </c>
      <c r="H12" s="1"/>
      <c r="I12" s="1"/>
      <c r="J12" s="17" t="s">
        <v>41</v>
      </c>
      <c r="K12" s="21" t="s">
        <v>42</v>
      </c>
      <c r="L12" s="19" t="s">
        <v>43</v>
      </c>
      <c r="M12" s="1" t="s">
        <v>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3" t="s">
        <v>44</v>
      </c>
      <c r="C13" s="14" t="s">
        <v>45</v>
      </c>
      <c r="D13" s="15">
        <v>35.0</v>
      </c>
      <c r="E13" s="15">
        <v>46.5</v>
      </c>
      <c r="F13" s="15">
        <v>33.0</v>
      </c>
      <c r="G13" s="16">
        <f t="shared" si="1"/>
        <v>38.16666667</v>
      </c>
      <c r="H13" s="1"/>
      <c r="I13" s="1"/>
      <c r="J13" s="26" t="s">
        <v>46</v>
      </c>
      <c r="K13" s="27" t="s">
        <v>47</v>
      </c>
      <c r="L13" s="28" t="s">
        <v>48</v>
      </c>
      <c r="M13" s="1" t="s">
        <v>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2" t="s">
        <v>67</v>
      </c>
      <c r="B14" s="29" t="s">
        <v>44</v>
      </c>
      <c r="C14" s="30" t="s">
        <v>50</v>
      </c>
      <c r="D14" s="31">
        <v>492.09</v>
      </c>
      <c r="E14" s="31">
        <f>60.63*4</f>
        <v>242.52</v>
      </c>
      <c r="F14" s="31" t="s">
        <v>44</v>
      </c>
      <c r="G14" s="61">
        <f>(D14+E14)/2</f>
        <v>367.305</v>
      </c>
      <c r="H14" s="1"/>
      <c r="I14" s="1"/>
      <c r="J14" s="26" t="s">
        <v>51</v>
      </c>
      <c r="K14" s="27" t="s">
        <v>52</v>
      </c>
      <c r="L14" s="62" t="s">
        <v>44</v>
      </c>
      <c r="M14" s="1" t="s">
        <v>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22"/>
      <c r="B15" s="13" t="s">
        <v>44</v>
      </c>
      <c r="C15" s="63" t="s">
        <v>68</v>
      </c>
      <c r="D15" s="15" t="s">
        <v>44</v>
      </c>
      <c r="E15" s="15">
        <v>1450.0</v>
      </c>
      <c r="F15" s="15">
        <v>1450.0</v>
      </c>
      <c r="G15" s="61" t="s">
        <v>44</v>
      </c>
      <c r="H15" s="1"/>
      <c r="I15" s="1"/>
      <c r="J15" s="80" t="s">
        <v>80</v>
      </c>
      <c r="K15" s="24"/>
      <c r="L15" s="25"/>
      <c r="M15" s="1" t="s">
        <v>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22"/>
      <c r="B16" s="13"/>
      <c r="C16" s="63" t="s">
        <v>81</v>
      </c>
      <c r="D16" s="15" t="s">
        <v>44</v>
      </c>
      <c r="E16" s="15">
        <f>69.41</f>
        <v>69.41</v>
      </c>
      <c r="F16" s="15">
        <v>70.24</v>
      </c>
      <c r="G16" s="61" t="s">
        <v>44</v>
      </c>
      <c r="H16" s="1"/>
      <c r="I16" s="1"/>
      <c r="J16" s="13" t="s">
        <v>44</v>
      </c>
      <c r="K16" s="18" t="s">
        <v>82</v>
      </c>
      <c r="L16" s="19" t="s">
        <v>83</v>
      </c>
      <c r="M16" s="1" t="s">
        <v>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22"/>
      <c r="B17" s="13" t="s">
        <v>44</v>
      </c>
      <c r="C17" s="63" t="s">
        <v>84</v>
      </c>
      <c r="D17" s="15">
        <f>(1600+3000)/2</f>
        <v>2300</v>
      </c>
      <c r="E17" s="15" t="s">
        <v>44</v>
      </c>
      <c r="F17" s="15" t="s">
        <v>44</v>
      </c>
      <c r="G17" s="61" t="s">
        <v>44</v>
      </c>
      <c r="H17" s="1"/>
      <c r="I17" s="1"/>
      <c r="J17" s="17" t="s">
        <v>69</v>
      </c>
      <c r="K17" s="14" t="s">
        <v>44</v>
      </c>
      <c r="L17" s="51" t="s">
        <v>44</v>
      </c>
      <c r="M17" s="1" t="s">
        <v>8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22"/>
      <c r="B18" s="13" t="s">
        <v>44</v>
      </c>
      <c r="C18" s="63" t="s">
        <v>72</v>
      </c>
      <c r="D18" s="15">
        <v>8.0</v>
      </c>
      <c r="E18" s="15">
        <f>100/12</f>
        <v>8.333333333</v>
      </c>
      <c r="F18" s="15">
        <v>8.333333333333334</v>
      </c>
      <c r="G18" s="61">
        <f>(D18+E18)/2</f>
        <v>8.166666667</v>
      </c>
      <c r="H18" s="1"/>
      <c r="I18" s="1"/>
      <c r="J18" s="17" t="s">
        <v>70</v>
      </c>
      <c r="K18" s="64" t="s">
        <v>71</v>
      </c>
      <c r="L18" s="25"/>
      <c r="M18" s="1" t="s">
        <v>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22"/>
      <c r="B19" s="29" t="s">
        <v>44</v>
      </c>
      <c r="C19" s="22" t="s">
        <v>73</v>
      </c>
      <c r="D19" s="65">
        <v>100.0</v>
      </c>
      <c r="E19" s="65">
        <v>100.0</v>
      </c>
      <c r="F19" s="65">
        <v>100.0</v>
      </c>
      <c r="G19" s="61">
        <f>(D19+E19+F19)/3</f>
        <v>100</v>
      </c>
      <c r="H19" s="1"/>
      <c r="I19" s="1"/>
      <c r="J19" s="66" t="s">
        <v>74</v>
      </c>
      <c r="K19" s="67"/>
      <c r="L19" s="6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3" t="s">
        <v>53</v>
      </c>
      <c r="C20" s="5"/>
      <c r="D20" s="69">
        <f t="shared" ref="D20:F20" si="3">SUM(D4:D19)</f>
        <v>4173.61</v>
      </c>
      <c r="E20" s="69">
        <f t="shared" si="3"/>
        <v>3273.593333</v>
      </c>
      <c r="F20" s="69">
        <f t="shared" si="3"/>
        <v>2949.083333</v>
      </c>
      <c r="G20" s="70">
        <f>SUM(G4:G14)+(((E15+E16)+(F15+F16)+D17)/3)+G18+G19</f>
        <v>3587.808333</v>
      </c>
      <c r="H20" s="1"/>
      <c r="I20" s="1"/>
      <c r="J20" s="1" t="s">
        <v>8</v>
      </c>
      <c r="K20" s="1" t="s">
        <v>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2"/>
      <c r="E21" s="2"/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38" t="s">
        <v>79</v>
      </c>
      <c r="C22" s="4"/>
      <c r="D22" s="4"/>
      <c r="E22" s="4"/>
      <c r="F22" s="4"/>
      <c r="G22" s="5"/>
      <c r="H22" s="1"/>
      <c r="I22" s="1"/>
      <c r="J22" s="3" t="s">
        <v>1</v>
      </c>
      <c r="K22" s="4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39" t="s">
        <v>2</v>
      </c>
      <c r="C23" s="40" t="s">
        <v>3</v>
      </c>
      <c r="D23" s="41" t="s">
        <v>4</v>
      </c>
      <c r="E23" s="41" t="s">
        <v>5</v>
      </c>
      <c r="F23" s="41" t="s">
        <v>6</v>
      </c>
      <c r="G23" s="42" t="s">
        <v>7</v>
      </c>
      <c r="H23" s="1"/>
      <c r="I23" s="1"/>
      <c r="J23" s="6" t="s">
        <v>4</v>
      </c>
      <c r="K23" s="7" t="s">
        <v>5</v>
      </c>
      <c r="L23" s="43" t="s">
        <v>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44">
        <v>1.0</v>
      </c>
      <c r="C24" s="45" t="s">
        <v>9</v>
      </c>
      <c r="D24" s="46">
        <v>47.44</v>
      </c>
      <c r="E24" s="46">
        <v>56.59</v>
      </c>
      <c r="F24" s="46">
        <v>52.89</v>
      </c>
      <c r="G24" s="47">
        <f>(D24+E24+F24)/3</f>
        <v>52.30666667</v>
      </c>
      <c r="H24" s="1"/>
      <c r="I24" s="1" t="s">
        <v>8</v>
      </c>
      <c r="J24" s="17" t="s">
        <v>10</v>
      </c>
      <c r="K24" s="18" t="s">
        <v>11</v>
      </c>
      <c r="L24" s="19" t="s">
        <v>12</v>
      </c>
      <c r="M24" s="1" t="s">
        <v>8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22" t="s">
        <v>54</v>
      </c>
      <c r="B25" s="44">
        <v>1.0</v>
      </c>
      <c r="C25" s="48" t="s">
        <v>55</v>
      </c>
      <c r="D25" s="49">
        <f> 899+G9</f>
        <v>1338</v>
      </c>
      <c r="E25" s="46" t="s">
        <v>44</v>
      </c>
      <c r="F25" s="46" t="s">
        <v>44</v>
      </c>
      <c r="G25" s="47" t="s">
        <v>44</v>
      </c>
      <c r="H25" s="1"/>
      <c r="I25" s="1"/>
      <c r="J25" s="50" t="s">
        <v>56</v>
      </c>
      <c r="K25" s="14" t="s">
        <v>44</v>
      </c>
      <c r="L25" s="51" t="s">
        <v>44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5.25" customHeight="1">
      <c r="A26" s="22" t="s">
        <v>57</v>
      </c>
      <c r="B26" s="44">
        <v>1.0</v>
      </c>
      <c r="C26" s="48" t="s">
        <v>58</v>
      </c>
      <c r="D26" s="46" t="s">
        <v>44</v>
      </c>
      <c r="E26" s="46">
        <f>499+G12+G9+159.46</f>
        <v>1148.743333</v>
      </c>
      <c r="F26" s="46" t="s">
        <v>44</v>
      </c>
      <c r="G26" s="47" t="s">
        <v>44</v>
      </c>
      <c r="H26" s="1"/>
      <c r="I26" s="1"/>
      <c r="J26" s="29" t="s">
        <v>44</v>
      </c>
      <c r="K26" s="27" t="s">
        <v>59</v>
      </c>
      <c r="L26" s="28" t="s">
        <v>60</v>
      </c>
      <c r="M26" s="1" t="s">
        <v>8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5.25" customHeight="1">
      <c r="A27" s="22" t="s">
        <v>61</v>
      </c>
      <c r="B27" s="44">
        <v>1.0</v>
      </c>
      <c r="C27" s="48" t="s">
        <v>62</v>
      </c>
      <c r="D27" s="46" t="s">
        <v>44</v>
      </c>
      <c r="E27" s="46" t="s">
        <v>44</v>
      </c>
      <c r="F27" s="46">
        <f>549+G12+G9+157</f>
        <v>1196.283333</v>
      </c>
      <c r="G27" s="47" t="s">
        <v>44</v>
      </c>
      <c r="H27" s="1"/>
      <c r="I27" s="1"/>
      <c r="J27" s="29" t="s">
        <v>44</v>
      </c>
      <c r="K27" s="27" t="s">
        <v>63</v>
      </c>
      <c r="L27" s="28" t="s">
        <v>64</v>
      </c>
      <c r="M27" s="1" t="s">
        <v>8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44" t="s">
        <v>44</v>
      </c>
      <c r="C28" s="45" t="s">
        <v>45</v>
      </c>
      <c r="D28" s="46">
        <v>35.0</v>
      </c>
      <c r="E28" s="46">
        <v>46.5</v>
      </c>
      <c r="F28" s="46">
        <v>33.0</v>
      </c>
      <c r="G28" s="47">
        <f t="shared" ref="G28:G29" si="4">(D28+E28+F28)/3</f>
        <v>38.16666667</v>
      </c>
      <c r="H28" s="1"/>
      <c r="I28" s="1"/>
      <c r="J28" s="26" t="s">
        <v>46</v>
      </c>
      <c r="K28" s="27" t="s">
        <v>47</v>
      </c>
      <c r="L28" s="28" t="s">
        <v>48</v>
      </c>
      <c r="M28" s="1" t="s">
        <v>8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52" t="s">
        <v>44</v>
      </c>
      <c r="C29" s="53" t="s">
        <v>50</v>
      </c>
      <c r="D29" s="54">
        <f>G14</f>
        <v>367.305</v>
      </c>
      <c r="E29" s="54">
        <f>G14</f>
        <v>367.305</v>
      </c>
      <c r="F29" s="54">
        <f>G14</f>
        <v>367.305</v>
      </c>
      <c r="G29" s="71">
        <f t="shared" si="4"/>
        <v>367.305</v>
      </c>
      <c r="H29" s="1"/>
      <c r="I29" s="1"/>
      <c r="J29" s="26" t="s">
        <v>51</v>
      </c>
      <c r="K29" s="27" t="s">
        <v>52</v>
      </c>
      <c r="L29" s="62" t="s">
        <v>44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22"/>
      <c r="B30" s="44" t="s">
        <v>44</v>
      </c>
      <c r="C30" s="72" t="s">
        <v>75</v>
      </c>
      <c r="D30" s="46" t="s">
        <v>44</v>
      </c>
      <c r="E30" s="46">
        <v>1450.0</v>
      </c>
      <c r="F30" s="46">
        <v>1450.0</v>
      </c>
      <c r="G30" s="71">
        <f t="shared" ref="G30:G31" si="5">(E30+F30)/2</f>
        <v>1450</v>
      </c>
      <c r="H30" s="1"/>
      <c r="I30" s="1"/>
      <c r="J30" s="80" t="s">
        <v>80</v>
      </c>
      <c r="K30" s="24"/>
      <c r="L30" s="25"/>
      <c r="M30" s="1" t="s">
        <v>8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22"/>
      <c r="B31" s="44"/>
      <c r="C31" s="72" t="s">
        <v>85</v>
      </c>
      <c r="D31" s="46" t="s">
        <v>44</v>
      </c>
      <c r="E31" s="46">
        <f>69.41</f>
        <v>69.41</v>
      </c>
      <c r="F31" s="46">
        <v>70.24</v>
      </c>
      <c r="G31" s="71">
        <f t="shared" si="5"/>
        <v>69.825</v>
      </c>
      <c r="H31" s="1"/>
      <c r="I31" s="1"/>
      <c r="J31" s="13" t="s">
        <v>44</v>
      </c>
      <c r="K31" s="18" t="s">
        <v>82</v>
      </c>
      <c r="L31" s="19" t="s">
        <v>83</v>
      </c>
      <c r="M31" s="1" t="s">
        <v>8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22"/>
      <c r="B32" s="44" t="s">
        <v>44</v>
      </c>
      <c r="C32" s="48" t="s">
        <v>84</v>
      </c>
      <c r="D32" s="46">
        <f>(1600+3000)/2</f>
        <v>2300</v>
      </c>
      <c r="E32" s="46" t="s">
        <v>44</v>
      </c>
      <c r="F32" s="46" t="s">
        <v>44</v>
      </c>
      <c r="G32" s="71" t="s">
        <v>44</v>
      </c>
      <c r="H32" s="1"/>
      <c r="I32" s="1"/>
      <c r="J32" s="17" t="s">
        <v>69</v>
      </c>
      <c r="K32" s="14" t="s">
        <v>44</v>
      </c>
      <c r="L32" s="51" t="s">
        <v>44</v>
      </c>
      <c r="M32" s="1" t="s">
        <v>8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22"/>
      <c r="B33" s="44" t="s">
        <v>44</v>
      </c>
      <c r="C33" s="48" t="s">
        <v>72</v>
      </c>
      <c r="D33" s="46">
        <v>8.0</v>
      </c>
      <c r="E33" s="46">
        <f>100/12</f>
        <v>8.333333333</v>
      </c>
      <c r="F33" s="46">
        <v>8.333333333333334</v>
      </c>
      <c r="G33" s="47">
        <f>(D33+E33)/2</f>
        <v>8.166666667</v>
      </c>
      <c r="H33" s="1"/>
      <c r="I33" s="1"/>
      <c r="J33" s="17" t="s">
        <v>70</v>
      </c>
      <c r="K33" s="64" t="s">
        <v>71</v>
      </c>
      <c r="L33" s="25"/>
      <c r="M33" s="1" t="s">
        <v>8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22"/>
      <c r="B34" s="52" t="s">
        <v>44</v>
      </c>
      <c r="C34" s="78" t="s">
        <v>86</v>
      </c>
      <c r="D34" s="79">
        <f t="shared" ref="D34:F34" si="6">100*2</f>
        <v>200</v>
      </c>
      <c r="E34" s="79">
        <f t="shared" si="6"/>
        <v>200</v>
      </c>
      <c r="F34" s="79">
        <f t="shared" si="6"/>
        <v>200</v>
      </c>
      <c r="G34" s="71">
        <f>(D34+E34+F34)/3</f>
        <v>200</v>
      </c>
      <c r="H34" s="1"/>
      <c r="I34" s="1"/>
      <c r="J34" s="66" t="s">
        <v>74</v>
      </c>
      <c r="K34" s="67"/>
      <c r="L34" s="6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38" t="s">
        <v>53</v>
      </c>
      <c r="C35" s="56"/>
      <c r="D35" s="57">
        <f t="shared" ref="D35:F35" si="7">SUM(D24:D34)</f>
        <v>4295.745</v>
      </c>
      <c r="E35" s="57">
        <f t="shared" si="7"/>
        <v>3346.881667</v>
      </c>
      <c r="F35" s="57">
        <f t="shared" si="7"/>
        <v>3378.051667</v>
      </c>
      <c r="G35" s="58">
        <f>G24+((D25+E26+F27)/3)+G28+G29+(((E30+G31)+(F30+G31)+D32)/3)+G33+G34</f>
        <v>3673.503889</v>
      </c>
      <c r="H35" s="1"/>
      <c r="I35" s="1"/>
      <c r="J35" s="5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2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60" t="s">
        <v>65</v>
      </c>
      <c r="D37" s="2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2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2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2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2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2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2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2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2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2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2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2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2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2"/>
      <c r="E52" s="2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2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2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2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2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2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2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2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2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2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2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2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2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2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2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2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2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2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2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2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2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2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2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2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2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2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2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2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2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2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2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2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2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2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2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2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2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2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2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2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2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2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2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2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2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2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2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2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2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2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2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2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2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2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2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2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2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2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2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2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2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2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2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2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2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2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2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2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2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2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2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2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2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2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2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2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2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2"/>
      <c r="E156" s="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2"/>
      <c r="E157" s="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2"/>
      <c r="E158" s="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2"/>
      <c r="E159" s="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2"/>
      <c r="E160" s="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2"/>
      <c r="E161" s="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2"/>
      <c r="E162" s="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2"/>
      <c r="E163" s="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2"/>
      <c r="E164" s="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2"/>
      <c r="E165" s="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2"/>
      <c r="E166" s="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2"/>
      <c r="E167" s="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2"/>
      <c r="E168" s="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2"/>
      <c r="E169" s="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2"/>
      <c r="E170" s="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2"/>
      <c r="E171" s="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2"/>
      <c r="E172" s="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2"/>
      <c r="E173" s="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2"/>
      <c r="E174" s="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2"/>
      <c r="E175" s="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2"/>
      <c r="E176" s="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2"/>
      <c r="E177" s="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2"/>
      <c r="E179" s="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2"/>
      <c r="E180" s="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2"/>
      <c r="E181" s="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2"/>
      <c r="E182" s="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2"/>
      <c r="E183" s="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2"/>
      <c r="E184" s="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2"/>
      <c r="E185" s="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2"/>
      <c r="E186" s="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2"/>
      <c r="E187" s="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2"/>
      <c r="E188" s="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2"/>
      <c r="E189" s="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2"/>
      <c r="E191" s="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2"/>
      <c r="E192" s="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2"/>
      <c r="E193" s="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2"/>
      <c r="E194" s="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2"/>
      <c r="E196" s="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2"/>
      <c r="E197" s="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2"/>
      <c r="E198" s="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2"/>
      <c r="E199" s="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2"/>
      <c r="E200" s="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2"/>
      <c r="E201" s="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2"/>
      <c r="E202" s="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2"/>
      <c r="E203" s="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2"/>
      <c r="E204" s="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2"/>
      <c r="E205" s="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2"/>
      <c r="E206" s="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2"/>
      <c r="E207" s="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2"/>
      <c r="E208" s="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2"/>
      <c r="E209" s="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2"/>
      <c r="E210" s="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2"/>
      <c r="E211" s="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2"/>
      <c r="E212" s="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2"/>
      <c r="E213" s="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2"/>
      <c r="E214" s="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2"/>
      <c r="E215" s="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2"/>
      <c r="E216" s="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2"/>
      <c r="E217" s="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2"/>
      <c r="E218" s="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2"/>
      <c r="E219" s="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2"/>
      <c r="E220" s="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2"/>
      <c r="E221" s="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2"/>
      <c r="E222" s="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2"/>
      <c r="E223" s="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2"/>
      <c r="E224" s="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2"/>
      <c r="E225" s="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2"/>
      <c r="E226" s="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2"/>
      <c r="E227" s="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2"/>
      <c r="E228" s="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2"/>
      <c r="E229" s="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2"/>
      <c r="E230" s="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2"/>
      <c r="E231" s="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2"/>
      <c r="E232" s="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2"/>
      <c r="E233" s="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2"/>
      <c r="E234" s="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2"/>
      <c r="E235" s="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2"/>
      <c r="E236" s="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2"/>
      <c r="E237" s="2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2"/>
      <c r="E238" s="2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2"/>
      <c r="E239" s="2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2"/>
      <c r="E240" s="2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2"/>
      <c r="E241" s="2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2"/>
      <c r="E242" s="2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2"/>
      <c r="E243" s="2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2"/>
      <c r="E244" s="2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2"/>
      <c r="E245" s="2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2"/>
      <c r="E246" s="2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2"/>
      <c r="E247" s="2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2"/>
      <c r="E248" s="2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2"/>
      <c r="E249" s="2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2"/>
      <c r="E250" s="2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2"/>
      <c r="E251" s="2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2"/>
      <c r="E252" s="2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2"/>
      <c r="E253" s="2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2"/>
      <c r="E254" s="2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2"/>
      <c r="E255" s="2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2"/>
      <c r="E256" s="2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2"/>
      <c r="E257" s="2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2"/>
      <c r="E258" s="2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2"/>
      <c r="E259" s="2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2"/>
      <c r="E260" s="2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2"/>
      <c r="E261" s="2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2"/>
      <c r="E262" s="2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2"/>
      <c r="E263" s="2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2"/>
      <c r="E264" s="2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2"/>
      <c r="E265" s="2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2"/>
      <c r="E266" s="2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2"/>
      <c r="E267" s="2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2"/>
      <c r="E268" s="2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2"/>
      <c r="E269" s="2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2"/>
      <c r="E270" s="2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2"/>
      <c r="E271" s="2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2"/>
      <c r="E272" s="2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2"/>
      <c r="E273" s="2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2"/>
      <c r="E274" s="2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2"/>
      <c r="E275" s="2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2"/>
      <c r="E276" s="2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2"/>
      <c r="E277" s="2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2"/>
      <c r="E278" s="2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2"/>
      <c r="E279" s="2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2"/>
      <c r="E280" s="2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2"/>
      <c r="E281" s="2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2"/>
      <c r="E282" s="2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2"/>
      <c r="E283" s="2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2"/>
      <c r="E284" s="2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2"/>
      <c r="E285" s="2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2"/>
      <c r="E286" s="2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2"/>
      <c r="E287" s="2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2"/>
      <c r="E288" s="2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2"/>
      <c r="E289" s="2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2"/>
      <c r="E290" s="2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2"/>
      <c r="E291" s="2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2"/>
      <c r="E292" s="2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2"/>
      <c r="E293" s="2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2"/>
      <c r="E294" s="2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2"/>
      <c r="E295" s="2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2"/>
      <c r="E296" s="2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2"/>
      <c r="E297" s="2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2"/>
      <c r="E298" s="2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2"/>
      <c r="E299" s="2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2"/>
      <c r="E300" s="2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2"/>
      <c r="E301" s="2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2"/>
      <c r="E302" s="2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2"/>
      <c r="E303" s="2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2"/>
      <c r="E304" s="2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2"/>
      <c r="E305" s="2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2"/>
      <c r="E306" s="2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2"/>
      <c r="E307" s="2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2"/>
      <c r="E308" s="2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2"/>
      <c r="E309" s="2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2"/>
      <c r="E310" s="2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2"/>
      <c r="E311" s="2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2"/>
      <c r="E312" s="2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2"/>
      <c r="E313" s="2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2"/>
      <c r="E314" s="2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2"/>
      <c r="E315" s="2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2"/>
      <c r="E316" s="2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2"/>
      <c r="E317" s="2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2"/>
      <c r="E318" s="2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2"/>
      <c r="E319" s="2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2"/>
      <c r="E320" s="2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2"/>
      <c r="E321" s="2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2"/>
      <c r="E322" s="2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2"/>
      <c r="E323" s="2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2"/>
      <c r="E324" s="2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2"/>
      <c r="E325" s="2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2"/>
      <c r="E326" s="2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2"/>
      <c r="E327" s="2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2"/>
      <c r="E328" s="2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2"/>
      <c r="E329" s="2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2"/>
      <c r="E330" s="2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2"/>
      <c r="E331" s="2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2"/>
      <c r="E332" s="2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2"/>
      <c r="E333" s="2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2"/>
      <c r="E334" s="2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2"/>
      <c r="E335" s="2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2"/>
      <c r="E336" s="2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2"/>
      <c r="E337" s="2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2"/>
      <c r="E338" s="2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2"/>
      <c r="E339" s="2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2"/>
      <c r="E340" s="2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2"/>
      <c r="E341" s="2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2"/>
      <c r="E342" s="2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2"/>
      <c r="E343" s="2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2"/>
      <c r="E344" s="2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2"/>
      <c r="E345" s="2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2"/>
      <c r="E346" s="2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2"/>
      <c r="E347" s="2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2"/>
      <c r="E348" s="2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2"/>
      <c r="E349" s="2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2"/>
      <c r="E350" s="2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2"/>
      <c r="E351" s="2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2"/>
      <c r="E352" s="2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2"/>
      <c r="E353" s="2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2"/>
      <c r="E354" s="2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2"/>
      <c r="E355" s="2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2"/>
      <c r="E356" s="2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2"/>
      <c r="E357" s="2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2"/>
      <c r="E358" s="2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2"/>
      <c r="E359" s="2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2"/>
      <c r="E360" s="2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2"/>
      <c r="E361" s="2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2"/>
      <c r="E362" s="2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2"/>
      <c r="E363" s="2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2"/>
      <c r="E364" s="2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2"/>
      <c r="E365" s="2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2"/>
      <c r="E366" s="2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2"/>
      <c r="E367" s="2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2"/>
      <c r="E368" s="2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2"/>
      <c r="E369" s="2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2"/>
      <c r="E370" s="2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2"/>
      <c r="E371" s="2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2"/>
      <c r="E372" s="2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2"/>
      <c r="E373" s="2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2"/>
      <c r="E374" s="2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2"/>
      <c r="E375" s="2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2"/>
      <c r="E376" s="2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2"/>
      <c r="E377" s="2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2"/>
      <c r="E378" s="2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2"/>
      <c r="E379" s="2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2"/>
      <c r="E380" s="2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2"/>
      <c r="E381" s="2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2"/>
      <c r="E382" s="2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2"/>
      <c r="E383" s="2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2"/>
      <c r="E384" s="2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2"/>
      <c r="E385" s="2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2"/>
      <c r="E386" s="2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2"/>
      <c r="E387" s="2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2"/>
      <c r="E388" s="2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2"/>
      <c r="E389" s="2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2"/>
      <c r="E390" s="2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2"/>
      <c r="E391" s="2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2"/>
      <c r="E392" s="2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2"/>
      <c r="E393" s="2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2"/>
      <c r="E394" s="2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2"/>
      <c r="E395" s="2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2"/>
      <c r="E396" s="2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2"/>
      <c r="E397" s="2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2"/>
      <c r="E398" s="2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2"/>
      <c r="E399" s="2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2"/>
      <c r="E400" s="2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2"/>
      <c r="E401" s="2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2"/>
      <c r="E402" s="2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2"/>
      <c r="E403" s="2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2"/>
      <c r="E404" s="2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2"/>
      <c r="E405" s="2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2"/>
      <c r="E406" s="2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2"/>
      <c r="E407" s="2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2"/>
      <c r="E408" s="2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2"/>
      <c r="E409" s="2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2"/>
      <c r="E410" s="2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2"/>
      <c r="E411" s="2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2"/>
      <c r="E412" s="2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2"/>
      <c r="E413" s="2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2"/>
      <c r="E414" s="2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2"/>
      <c r="E415" s="2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2"/>
      <c r="E416" s="2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2"/>
      <c r="E417" s="2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2"/>
      <c r="E418" s="2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2"/>
      <c r="E419" s="2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2"/>
      <c r="E420" s="2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2"/>
      <c r="E421" s="2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2"/>
      <c r="E422" s="2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2"/>
      <c r="E423" s="2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2"/>
      <c r="E424" s="2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2"/>
      <c r="E425" s="2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2"/>
      <c r="E426" s="2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2"/>
      <c r="E427" s="2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2"/>
      <c r="E428" s="2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2"/>
      <c r="E429" s="2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2"/>
      <c r="E430" s="2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2"/>
      <c r="E431" s="2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2"/>
      <c r="E432" s="2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2"/>
      <c r="E433" s="2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2"/>
      <c r="E434" s="2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2"/>
      <c r="E435" s="2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2"/>
      <c r="E436" s="2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2"/>
      <c r="E437" s="2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2"/>
      <c r="E438" s="2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2"/>
      <c r="E439" s="2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2"/>
      <c r="E440" s="2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2"/>
      <c r="E441" s="2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2"/>
      <c r="E442" s="2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2"/>
      <c r="E443" s="2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2"/>
      <c r="E444" s="2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2"/>
      <c r="E445" s="2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2"/>
      <c r="E446" s="2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2"/>
      <c r="E447" s="2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2"/>
      <c r="E448" s="2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2"/>
      <c r="E449" s="2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2"/>
      <c r="E450" s="2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2"/>
      <c r="E451" s="2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2"/>
      <c r="E452" s="2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2"/>
      <c r="E453" s="2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2"/>
      <c r="E454" s="2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2"/>
      <c r="E455" s="2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2"/>
      <c r="E456" s="2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2"/>
      <c r="E457" s="2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2"/>
      <c r="E458" s="2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2"/>
      <c r="E459" s="2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2"/>
      <c r="E460" s="2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2"/>
      <c r="E461" s="2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2"/>
      <c r="E462" s="2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2"/>
      <c r="E463" s="2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2"/>
      <c r="E464" s="2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2"/>
      <c r="E465" s="2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2"/>
      <c r="E466" s="2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2"/>
      <c r="E467" s="2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2"/>
      <c r="E468" s="2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2"/>
      <c r="E469" s="2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2"/>
      <c r="E470" s="2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2"/>
      <c r="E471" s="2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2"/>
      <c r="E472" s="2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2"/>
      <c r="E473" s="2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2"/>
      <c r="E474" s="2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2"/>
      <c r="E475" s="2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2"/>
      <c r="E476" s="2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2"/>
      <c r="E477" s="2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2"/>
      <c r="E478" s="2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2"/>
      <c r="E479" s="2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2"/>
      <c r="E480" s="2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2"/>
      <c r="E481" s="2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2"/>
      <c r="E482" s="2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2"/>
      <c r="E483" s="2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2"/>
      <c r="E484" s="2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2"/>
      <c r="E485" s="2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2"/>
      <c r="E486" s="2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2"/>
      <c r="E487" s="2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2"/>
      <c r="E488" s="2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2"/>
      <c r="E489" s="2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2"/>
      <c r="E490" s="2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2"/>
      <c r="E491" s="2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2"/>
      <c r="E492" s="2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2"/>
      <c r="E493" s="2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2"/>
      <c r="E494" s="2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2"/>
      <c r="E495" s="2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2"/>
      <c r="E496" s="2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2"/>
      <c r="E497" s="2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2"/>
      <c r="E498" s="2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2"/>
      <c r="E499" s="2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2"/>
      <c r="E500" s="2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2"/>
      <c r="E501" s="2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2"/>
      <c r="E502" s="2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2"/>
      <c r="E503" s="2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2"/>
      <c r="E504" s="2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2"/>
      <c r="E505" s="2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2"/>
      <c r="E506" s="2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2"/>
      <c r="E507" s="2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2"/>
      <c r="E508" s="2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2"/>
      <c r="E509" s="2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2"/>
      <c r="E510" s="2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2"/>
      <c r="E511" s="2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2"/>
      <c r="E512" s="2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2"/>
      <c r="E513" s="2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2"/>
      <c r="E514" s="2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2"/>
      <c r="E515" s="2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2"/>
      <c r="E516" s="2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2"/>
      <c r="E517" s="2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2"/>
      <c r="E518" s="2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2"/>
      <c r="E519" s="2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2"/>
      <c r="E520" s="2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2"/>
      <c r="E521" s="2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2"/>
      <c r="E522" s="2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2"/>
      <c r="E523" s="2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2"/>
      <c r="E524" s="2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2"/>
      <c r="E525" s="2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2"/>
      <c r="E526" s="2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2"/>
      <c r="E527" s="2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2"/>
      <c r="E528" s="2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2"/>
      <c r="E529" s="2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2"/>
      <c r="E530" s="2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2"/>
      <c r="E531" s="2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2"/>
      <c r="E532" s="2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2"/>
      <c r="E533" s="2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2"/>
      <c r="E534" s="2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2"/>
      <c r="E535" s="2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2"/>
      <c r="E536" s="2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2"/>
      <c r="E537" s="2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2"/>
      <c r="E538" s="2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2"/>
      <c r="E539" s="2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2"/>
      <c r="E540" s="2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2"/>
      <c r="E541" s="2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2"/>
      <c r="E542" s="2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2"/>
      <c r="E543" s="2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2"/>
      <c r="E544" s="2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2"/>
      <c r="E545" s="2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2"/>
      <c r="E546" s="2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2"/>
      <c r="E547" s="2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2"/>
      <c r="E548" s="2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2"/>
      <c r="E549" s="2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2"/>
      <c r="E550" s="2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2"/>
      <c r="E551" s="2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2"/>
      <c r="E552" s="2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2"/>
      <c r="E553" s="2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2"/>
      <c r="E554" s="2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2"/>
      <c r="E555" s="2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2"/>
      <c r="E556" s="2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2"/>
      <c r="E557" s="2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2"/>
      <c r="E558" s="2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2"/>
      <c r="E559" s="2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2"/>
      <c r="E560" s="2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2"/>
      <c r="E561" s="2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2"/>
      <c r="E562" s="2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2"/>
      <c r="E563" s="2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2"/>
      <c r="E564" s="2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2"/>
      <c r="E565" s="2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2"/>
      <c r="E566" s="2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2"/>
      <c r="E567" s="2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2"/>
      <c r="E568" s="2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2"/>
      <c r="E569" s="2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2"/>
      <c r="E570" s="2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2"/>
      <c r="E571" s="2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2"/>
      <c r="E572" s="2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2"/>
      <c r="E573" s="2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2"/>
      <c r="E574" s="2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2"/>
      <c r="E575" s="2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2"/>
      <c r="E576" s="2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2"/>
      <c r="E577" s="2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2"/>
      <c r="E578" s="2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2"/>
      <c r="E579" s="2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2"/>
      <c r="E580" s="2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2"/>
      <c r="E581" s="2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2"/>
      <c r="E582" s="2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2"/>
      <c r="E583" s="2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2"/>
      <c r="E584" s="2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2"/>
      <c r="E585" s="2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2"/>
      <c r="E586" s="2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2"/>
      <c r="E587" s="2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2"/>
      <c r="E588" s="2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2"/>
      <c r="E589" s="2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2"/>
      <c r="E590" s="2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2"/>
      <c r="E591" s="2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2"/>
      <c r="E592" s="2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2"/>
      <c r="E593" s="2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2"/>
      <c r="E594" s="2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2"/>
      <c r="E595" s="2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2"/>
      <c r="E596" s="2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2"/>
      <c r="E597" s="2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2"/>
      <c r="E598" s="2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2"/>
      <c r="E599" s="2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2"/>
      <c r="E600" s="2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2"/>
      <c r="E601" s="2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2"/>
      <c r="E602" s="2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2"/>
      <c r="E603" s="2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2"/>
      <c r="E604" s="2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2"/>
      <c r="E605" s="2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2"/>
      <c r="E606" s="2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2"/>
      <c r="E607" s="2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2"/>
      <c r="E608" s="2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2"/>
      <c r="E609" s="2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2"/>
      <c r="E610" s="2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2"/>
      <c r="E611" s="2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2"/>
      <c r="E612" s="2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2"/>
      <c r="E613" s="2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2"/>
      <c r="E614" s="2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2"/>
      <c r="E615" s="2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2"/>
      <c r="E616" s="2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2"/>
      <c r="E617" s="2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2"/>
      <c r="E618" s="2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2"/>
      <c r="E619" s="2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2"/>
      <c r="E620" s="2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2"/>
      <c r="E621" s="2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2"/>
      <c r="E622" s="2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2"/>
      <c r="E623" s="2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2"/>
      <c r="E624" s="2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2"/>
      <c r="E625" s="2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2"/>
      <c r="E626" s="2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2"/>
      <c r="E627" s="2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2"/>
      <c r="E628" s="2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2"/>
      <c r="E629" s="2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2"/>
      <c r="E630" s="2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2"/>
      <c r="E631" s="2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2"/>
      <c r="E632" s="2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2"/>
      <c r="E633" s="2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2"/>
      <c r="E634" s="2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2"/>
      <c r="E635" s="2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2"/>
      <c r="E636" s="2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2"/>
      <c r="E637" s="2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2"/>
      <c r="E638" s="2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2"/>
      <c r="E639" s="2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2"/>
      <c r="E640" s="2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2"/>
      <c r="E641" s="2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2"/>
      <c r="E642" s="2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2"/>
      <c r="E643" s="2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2"/>
      <c r="E644" s="2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2"/>
      <c r="E645" s="2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2"/>
      <c r="E646" s="2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2"/>
      <c r="E647" s="2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2"/>
      <c r="E648" s="2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2"/>
      <c r="E649" s="2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2"/>
      <c r="E650" s="2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2"/>
      <c r="E651" s="2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2"/>
      <c r="E652" s="2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2"/>
      <c r="E653" s="2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2"/>
      <c r="E654" s="2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2"/>
      <c r="E655" s="2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2"/>
      <c r="E656" s="2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2"/>
      <c r="E657" s="2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2"/>
      <c r="E658" s="2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2"/>
      <c r="E659" s="2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2"/>
      <c r="E660" s="2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2"/>
      <c r="E661" s="2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2"/>
      <c r="E662" s="2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2"/>
      <c r="E663" s="2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2"/>
      <c r="E664" s="2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2"/>
      <c r="E665" s="2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2"/>
      <c r="E666" s="2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2"/>
      <c r="E667" s="2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2"/>
      <c r="E668" s="2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2"/>
      <c r="E669" s="2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2"/>
      <c r="E670" s="2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2"/>
      <c r="E671" s="2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2"/>
      <c r="E672" s="2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2"/>
      <c r="E673" s="2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2"/>
      <c r="E674" s="2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2"/>
      <c r="E675" s="2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2"/>
      <c r="E676" s="2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2"/>
      <c r="E677" s="2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2"/>
      <c r="E678" s="2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2"/>
      <c r="E679" s="2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2"/>
      <c r="E680" s="2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2"/>
      <c r="E681" s="2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2"/>
      <c r="E682" s="2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2"/>
      <c r="E683" s="2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2"/>
      <c r="E684" s="2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2"/>
      <c r="E685" s="2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2"/>
      <c r="E686" s="2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2"/>
      <c r="E687" s="2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2"/>
      <c r="E688" s="2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2"/>
      <c r="E689" s="2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2"/>
      <c r="E690" s="2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2"/>
      <c r="E691" s="2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2"/>
      <c r="E692" s="2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2"/>
      <c r="E693" s="2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2"/>
      <c r="E694" s="2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2"/>
      <c r="E695" s="2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2"/>
      <c r="E696" s="2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2"/>
      <c r="E697" s="2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2"/>
      <c r="E698" s="2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2"/>
      <c r="E699" s="2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2"/>
      <c r="E700" s="2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2"/>
      <c r="E701" s="2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2"/>
      <c r="E702" s="2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2"/>
      <c r="E703" s="2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2"/>
      <c r="E704" s="2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2"/>
      <c r="E705" s="2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2"/>
      <c r="E706" s="2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2"/>
      <c r="E707" s="2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2"/>
      <c r="E708" s="2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2"/>
      <c r="E709" s="2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2"/>
      <c r="E710" s="2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2"/>
      <c r="E711" s="2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2"/>
      <c r="E712" s="2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2"/>
      <c r="E713" s="2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2"/>
      <c r="E714" s="2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2"/>
      <c r="E715" s="2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2"/>
      <c r="E716" s="2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2"/>
      <c r="E717" s="2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2"/>
      <c r="E718" s="2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2"/>
      <c r="E719" s="2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2"/>
      <c r="E720" s="2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2"/>
      <c r="E721" s="2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2"/>
      <c r="E722" s="2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2"/>
      <c r="E723" s="2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2"/>
      <c r="E724" s="2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2"/>
      <c r="E725" s="2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2"/>
      <c r="E726" s="2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2"/>
      <c r="E727" s="2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2"/>
      <c r="E728" s="2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2"/>
      <c r="E729" s="2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2"/>
      <c r="E730" s="2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2"/>
      <c r="E731" s="2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2"/>
      <c r="E732" s="2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2"/>
      <c r="E733" s="2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2"/>
      <c r="E734" s="2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2"/>
      <c r="E735" s="2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2"/>
      <c r="E736" s="2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2"/>
      <c r="E737" s="2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2"/>
      <c r="E738" s="2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2"/>
      <c r="E739" s="2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2"/>
      <c r="E740" s="2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2"/>
      <c r="E741" s="2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2"/>
      <c r="E742" s="2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2"/>
      <c r="E743" s="2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2"/>
      <c r="E744" s="2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2"/>
      <c r="E745" s="2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2"/>
      <c r="E746" s="2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2"/>
      <c r="E747" s="2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2"/>
      <c r="E748" s="2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2"/>
      <c r="E749" s="2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2"/>
      <c r="E750" s="2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2"/>
      <c r="E751" s="2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2"/>
      <c r="E752" s="2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2"/>
      <c r="E753" s="2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2"/>
      <c r="E754" s="2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2"/>
      <c r="E755" s="2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2"/>
      <c r="E756" s="2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2"/>
      <c r="E757" s="2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2"/>
      <c r="E758" s="2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2"/>
      <c r="E759" s="2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2"/>
      <c r="E760" s="2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2"/>
      <c r="E761" s="2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2"/>
      <c r="E762" s="2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2"/>
      <c r="E763" s="2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2"/>
      <c r="E764" s="2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2"/>
      <c r="E765" s="2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2"/>
      <c r="E766" s="2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2"/>
      <c r="E767" s="2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2"/>
      <c r="E768" s="2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2"/>
      <c r="E769" s="2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2"/>
      <c r="E770" s="2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2"/>
      <c r="E771" s="2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2"/>
      <c r="E772" s="2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2"/>
      <c r="E773" s="2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2"/>
      <c r="E774" s="2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2"/>
      <c r="E775" s="2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2"/>
      <c r="E776" s="2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2"/>
      <c r="E777" s="2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2"/>
      <c r="E778" s="2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2"/>
      <c r="E779" s="2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2"/>
      <c r="E780" s="2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2"/>
      <c r="E781" s="2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2"/>
      <c r="E782" s="2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2"/>
      <c r="E783" s="2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2"/>
      <c r="E784" s="2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2"/>
      <c r="E785" s="2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2"/>
      <c r="E786" s="2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2"/>
      <c r="E787" s="2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2"/>
      <c r="E788" s="2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2"/>
      <c r="E789" s="2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2"/>
      <c r="E790" s="2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2"/>
      <c r="E791" s="2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2"/>
      <c r="E792" s="2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2"/>
      <c r="E793" s="2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2"/>
      <c r="E794" s="2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2"/>
      <c r="E795" s="2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2"/>
      <c r="E796" s="2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2"/>
      <c r="E797" s="2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2"/>
      <c r="E798" s="2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2"/>
      <c r="E799" s="2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2"/>
      <c r="E800" s="2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2"/>
      <c r="E801" s="2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2"/>
      <c r="E802" s="2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2"/>
      <c r="E803" s="2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2"/>
      <c r="E804" s="2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2"/>
      <c r="E805" s="2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2"/>
      <c r="E806" s="2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2"/>
      <c r="E807" s="2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2"/>
      <c r="E808" s="2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2"/>
      <c r="E809" s="2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2"/>
      <c r="E810" s="2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2"/>
      <c r="E811" s="2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2"/>
      <c r="E812" s="2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2"/>
      <c r="E813" s="2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2"/>
      <c r="E814" s="2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2"/>
      <c r="E815" s="2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2"/>
      <c r="E816" s="2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2"/>
      <c r="E817" s="2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2"/>
      <c r="E818" s="2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2"/>
      <c r="E819" s="2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2"/>
      <c r="E820" s="2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2"/>
      <c r="E821" s="2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2"/>
      <c r="E822" s="2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2"/>
      <c r="E823" s="2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2"/>
      <c r="E824" s="2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2"/>
      <c r="E825" s="2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2"/>
      <c r="E826" s="2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2"/>
      <c r="E827" s="2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2"/>
      <c r="E828" s="2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2"/>
      <c r="E829" s="2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2"/>
      <c r="E830" s="2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2"/>
      <c r="E831" s="2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2"/>
      <c r="E832" s="2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2"/>
      <c r="E833" s="2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2"/>
      <c r="E834" s="2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2"/>
      <c r="E835" s="2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2"/>
      <c r="E836" s="2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2"/>
      <c r="E837" s="2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2"/>
      <c r="E838" s="2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2"/>
      <c r="E839" s="2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2"/>
      <c r="E840" s="2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2"/>
      <c r="E841" s="2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2"/>
      <c r="E842" s="2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2"/>
      <c r="E843" s="2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2"/>
      <c r="E844" s="2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2"/>
      <c r="E845" s="2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2"/>
      <c r="E846" s="2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2"/>
      <c r="E847" s="2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2"/>
      <c r="E848" s="2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2"/>
      <c r="E849" s="2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2"/>
      <c r="E850" s="2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2"/>
      <c r="E851" s="2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2"/>
      <c r="E852" s="2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2"/>
      <c r="E853" s="2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2"/>
      <c r="E854" s="2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2"/>
      <c r="E855" s="2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2"/>
      <c r="E856" s="2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2"/>
      <c r="E857" s="2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2"/>
      <c r="E858" s="2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2"/>
      <c r="E859" s="2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2"/>
      <c r="E860" s="2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2"/>
      <c r="E861" s="2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2"/>
      <c r="E862" s="2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2"/>
      <c r="E863" s="2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2"/>
      <c r="E864" s="2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2"/>
      <c r="E865" s="2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2"/>
      <c r="E866" s="2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2"/>
      <c r="E867" s="2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2"/>
      <c r="E868" s="2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2"/>
      <c r="E869" s="2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2"/>
      <c r="E870" s="2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2"/>
      <c r="E871" s="2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2"/>
      <c r="E872" s="2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2"/>
      <c r="E873" s="2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2"/>
      <c r="E874" s="2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2"/>
      <c r="E875" s="2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2"/>
      <c r="E876" s="2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2"/>
      <c r="E877" s="2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2"/>
      <c r="E878" s="2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2"/>
      <c r="E879" s="2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2"/>
      <c r="E880" s="2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2"/>
      <c r="E881" s="2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2"/>
      <c r="E882" s="2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2"/>
      <c r="E883" s="2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2"/>
      <c r="E884" s="2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2"/>
      <c r="E885" s="2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2"/>
      <c r="E886" s="2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2"/>
      <c r="E887" s="2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2"/>
      <c r="E888" s="2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2"/>
      <c r="E889" s="2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2"/>
      <c r="E890" s="2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2"/>
      <c r="E891" s="2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2"/>
      <c r="E892" s="2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2"/>
      <c r="E893" s="2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2"/>
      <c r="E894" s="2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2"/>
      <c r="E895" s="2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2"/>
      <c r="E896" s="2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2"/>
      <c r="E897" s="2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2"/>
      <c r="E898" s="2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2"/>
      <c r="E899" s="2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2"/>
      <c r="E900" s="2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2"/>
      <c r="E901" s="2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2"/>
      <c r="E902" s="2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2"/>
      <c r="E903" s="2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2"/>
      <c r="E904" s="2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2"/>
      <c r="E905" s="2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2"/>
      <c r="E906" s="2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2"/>
      <c r="E907" s="2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2"/>
      <c r="E908" s="2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2"/>
      <c r="E909" s="2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2"/>
      <c r="E910" s="2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2"/>
      <c r="E911" s="2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2"/>
      <c r="E912" s="2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2"/>
      <c r="E913" s="2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2"/>
      <c r="E914" s="2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2"/>
      <c r="E915" s="2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2"/>
      <c r="E916" s="2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2"/>
      <c r="E917" s="2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2"/>
      <c r="E918" s="2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2"/>
      <c r="E919" s="2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2"/>
      <c r="E920" s="2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2"/>
      <c r="E921" s="2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2"/>
      <c r="E922" s="2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2"/>
      <c r="E923" s="2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2"/>
      <c r="E924" s="2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2"/>
      <c r="E925" s="2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2"/>
      <c r="E926" s="2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2"/>
      <c r="E927" s="2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2"/>
      <c r="E928" s="2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2"/>
      <c r="E929" s="2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2"/>
      <c r="E930" s="2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2"/>
      <c r="E931" s="2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2"/>
      <c r="E932" s="2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2"/>
      <c r="E933" s="2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2"/>
      <c r="E934" s="2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2"/>
      <c r="E935" s="2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2"/>
      <c r="E936" s="2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2"/>
      <c r="E937" s="2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2"/>
      <c r="E938" s="2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2"/>
      <c r="E939" s="2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2"/>
      <c r="E940" s="2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2"/>
      <c r="E941" s="2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2"/>
      <c r="E942" s="2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2"/>
      <c r="E943" s="2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2"/>
      <c r="E944" s="2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2"/>
      <c r="E945" s="2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2"/>
      <c r="E946" s="2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2"/>
      <c r="E947" s="2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2"/>
      <c r="E948" s="2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2"/>
      <c r="E949" s="2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2"/>
      <c r="E950" s="2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2"/>
      <c r="E951" s="2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2"/>
      <c r="E952" s="2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2"/>
      <c r="E953" s="2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2"/>
      <c r="E954" s="2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2"/>
      <c r="E955" s="2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2"/>
      <c r="E956" s="2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2"/>
      <c r="E957" s="2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2"/>
      <c r="E958" s="2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2"/>
      <c r="E959" s="2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2"/>
      <c r="E960" s="2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2"/>
      <c r="E961" s="2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2"/>
      <c r="E962" s="2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2"/>
      <c r="E963" s="2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2"/>
      <c r="E964" s="2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2"/>
      <c r="E965" s="2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2"/>
      <c r="E966" s="2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2"/>
      <c r="E967" s="2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2"/>
      <c r="E968" s="2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2"/>
      <c r="E969" s="2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2"/>
      <c r="E970" s="2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2"/>
      <c r="E971" s="2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2"/>
      <c r="E972" s="2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2"/>
      <c r="E973" s="2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2"/>
      <c r="E974" s="2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2"/>
      <c r="E975" s="2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2"/>
      <c r="E976" s="2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2"/>
      <c r="E977" s="2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2"/>
      <c r="E978" s="2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2"/>
      <c r="E979" s="2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2"/>
      <c r="E980" s="2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2"/>
      <c r="E981" s="2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2"/>
      <c r="E982" s="2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2"/>
      <c r="E983" s="2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2"/>
      <c r="E984" s="2"/>
      <c r="F984" s="2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2"/>
      <c r="E985" s="2"/>
      <c r="F985" s="2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2"/>
      <c r="E986" s="2"/>
      <c r="F986" s="2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2"/>
      <c r="E987" s="2"/>
      <c r="F987" s="2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2"/>
      <c r="E988" s="2"/>
      <c r="F988" s="2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2"/>
      <c r="E989" s="2"/>
      <c r="F989" s="2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2"/>
      <c r="E990" s="2"/>
      <c r="F990" s="2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2"/>
      <c r="E991" s="2"/>
      <c r="F991" s="2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2"/>
      <c r="E992" s="2"/>
      <c r="F992" s="2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2"/>
      <c r="E993" s="2"/>
      <c r="F993" s="2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2"/>
      <c r="E994" s="2"/>
      <c r="F994" s="2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2"/>
      <c r="E995" s="2"/>
      <c r="F995" s="2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2"/>
      <c r="E996" s="2"/>
      <c r="F996" s="2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2"/>
      <c r="E997" s="2"/>
      <c r="F997" s="2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2"/>
      <c r="E998" s="2"/>
      <c r="F998" s="2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2"/>
      <c r="E999" s="2"/>
      <c r="F999" s="2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2"/>
      <c r="E1000" s="2"/>
      <c r="F1000" s="2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J2:L2"/>
    <mergeCell ref="J9:L9"/>
    <mergeCell ref="B22:G22"/>
    <mergeCell ref="B20:C20"/>
    <mergeCell ref="J19:L19"/>
    <mergeCell ref="J22:L22"/>
    <mergeCell ref="K18:L18"/>
    <mergeCell ref="K33:L33"/>
    <mergeCell ref="J34:L34"/>
    <mergeCell ref="J30:L30"/>
    <mergeCell ref="B35:C35"/>
    <mergeCell ref="A37:C37"/>
    <mergeCell ref="B2:G2"/>
    <mergeCell ref="J15:L15"/>
  </mergeCells>
  <printOptions/>
  <pageMargins bottom="0.75" footer="0.0" header="0.0" left="0.7" right="0.7" top="0.75"/>
  <pageSetup orientation="portrait"/>
  <drawing r:id="rId1"/>
</worksheet>
</file>