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TIL\Downloads\"/>
    </mc:Choice>
  </mc:AlternateContent>
  <xr:revisionPtr revIDLastSave="0" documentId="8_{250183A3-37ED-C448-9AC9-D6A5902D8865}" xr6:coauthVersionLast="47" xr6:coauthVersionMax="47" xr10:uidLastSave="{00000000-0000-0000-0000-000000000000}"/>
  <bookViews>
    <workbookView xWindow="-108" yWindow="-108" windowWidth="23256" windowHeight="12576" xr2:uid="{D108DBB2-12A0-445D-AF43-D3EC8C746AF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6" i="1"/>
  <c r="D3" i="1"/>
  <c r="D9" i="1"/>
  <c r="E2" i="1"/>
  <c r="F2" i="1"/>
  <c r="E17" i="1"/>
  <c r="D17" i="1"/>
  <c r="C18" i="1"/>
  <c r="C19" i="1"/>
  <c r="C22" i="1"/>
  <c r="C24" i="1"/>
  <c r="C25" i="1"/>
  <c r="C26" i="1"/>
  <c r="C29" i="1"/>
  <c r="G2" i="1"/>
  <c r="F17" i="1"/>
  <c r="F6" i="1"/>
  <c r="F3" i="1"/>
  <c r="E3" i="1"/>
  <c r="E6" i="1"/>
  <c r="D7" i="1"/>
  <c r="D5" i="1"/>
  <c r="F5" i="1"/>
  <c r="D10" i="1"/>
  <c r="F7" i="1"/>
  <c r="E18" i="1"/>
  <c r="E19" i="1"/>
  <c r="E22" i="1"/>
  <c r="E24" i="1"/>
  <c r="E25" i="1"/>
  <c r="E26" i="1"/>
  <c r="E29" i="1"/>
  <c r="F8" i="1"/>
  <c r="E9" i="1"/>
  <c r="E10" i="1"/>
  <c r="D18" i="1"/>
  <c r="D19" i="1"/>
  <c r="D22" i="1"/>
  <c r="D24" i="1"/>
  <c r="D25" i="1"/>
  <c r="D26" i="1"/>
  <c r="D29" i="1"/>
  <c r="G3" i="1"/>
  <c r="F18" i="1"/>
  <c r="F19" i="1"/>
  <c r="F22" i="1"/>
  <c r="F24" i="1"/>
  <c r="F25" i="1"/>
  <c r="F26" i="1"/>
  <c r="F29" i="1"/>
  <c r="D8" i="1"/>
  <c r="D11" i="1"/>
  <c r="D12" i="1"/>
  <c r="C30" i="1"/>
  <c r="C32" i="1"/>
  <c r="E7" i="1"/>
  <c r="E5" i="1"/>
  <c r="F9" i="1"/>
  <c r="F10" i="1"/>
  <c r="H2" i="1"/>
  <c r="G17" i="1"/>
  <c r="G6" i="1"/>
  <c r="F11" i="1"/>
  <c r="E8" i="1"/>
  <c r="E11" i="1"/>
  <c r="E12" i="1"/>
  <c r="D30" i="1"/>
  <c r="D32" i="1"/>
  <c r="G9" i="1"/>
  <c r="G10" i="1"/>
  <c r="G5" i="1"/>
  <c r="G7" i="1"/>
  <c r="H6" i="1"/>
  <c r="H3" i="1"/>
  <c r="G18" i="1"/>
  <c r="G19" i="1"/>
  <c r="G22" i="1"/>
  <c r="G24" i="1"/>
  <c r="G25" i="1"/>
  <c r="G26" i="1"/>
  <c r="G29" i="1"/>
  <c r="F12" i="1"/>
  <c r="E30" i="1"/>
  <c r="E32" i="1"/>
  <c r="G8" i="1"/>
  <c r="G11" i="1"/>
  <c r="G12" i="1"/>
  <c r="F30" i="1"/>
  <c r="F32" i="1"/>
  <c r="H7" i="1"/>
  <c r="H9" i="1"/>
  <c r="H10" i="1"/>
  <c r="H5" i="1"/>
  <c r="H8" i="1"/>
  <c r="H11" i="1"/>
  <c r="H12" i="1"/>
  <c r="G30" i="1"/>
  <c r="G32" i="1"/>
</calcChain>
</file>

<file path=xl/sharedStrings.xml><?xml version="1.0" encoding="utf-8"?>
<sst xmlns="http://schemas.openxmlformats.org/spreadsheetml/2006/main" count="44" uniqueCount="29">
  <si>
    <t>ventas</t>
  </si>
  <si>
    <t>Costo de ventas</t>
  </si>
  <si>
    <t>Efectivo</t>
  </si>
  <si>
    <t>Cartera</t>
  </si>
  <si>
    <t>Inventarios</t>
  </si>
  <si>
    <t>Activo corriente</t>
  </si>
  <si>
    <t>Cuentas por pagar</t>
  </si>
  <si>
    <t>Pasivo corriente</t>
  </si>
  <si>
    <t>KTNO</t>
  </si>
  <si>
    <t>Inversion KTNO</t>
  </si>
  <si>
    <t>FLUJO DE CAJA PARA CADA AÑO</t>
  </si>
  <si>
    <t>Parámetros</t>
  </si>
  <si>
    <t>costo ventas</t>
  </si>
  <si>
    <t>utilidad bruta</t>
  </si>
  <si>
    <t>gastos operacionales
(salarios,seguros.arriendo)</t>
  </si>
  <si>
    <t>depreciaciones+amortizaciones</t>
  </si>
  <si>
    <t>-</t>
  </si>
  <si>
    <t>=</t>
  </si>
  <si>
    <t>utilidad operativa</t>
  </si>
  <si>
    <t>intereses</t>
  </si>
  <si>
    <t>utilidad antes de impuestos
U.A.I</t>
  </si>
  <si>
    <t>impuestos (33%)</t>
  </si>
  <si>
    <t>utilidad neta</t>
  </si>
  <si>
    <t>flujo de caja bruto</t>
  </si>
  <si>
    <t>+</t>
  </si>
  <si>
    <t>deltaKTNO
Capital de trabajo neto operativo</t>
  </si>
  <si>
    <t>inversion ANC
(activos no corrientes )</t>
  </si>
  <si>
    <t>flujo de caja libre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</si>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</sst>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9" fontId="0" fillId="0" borderId="2" xfId="0" applyNumberFormat="1" applyBorder="1"/>
    <xf numFmtId="9" fontId="0" fillId="0" borderId="3" xfId="0" applyNumberFormat="1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9" fontId="0" fillId="0" borderId="0" xfId="0" applyNumberFormat="1" applyBorder="1"/>
    <xf numFmtId="1" fontId="0" fillId="0" borderId="0" xfId="0" applyNumberForma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6" borderId="1" xfId="0" applyFill="1" applyBorder="1" applyAlignment="1"/>
    <xf numFmtId="0" fontId="0" fillId="0" borderId="5" xfId="0" applyBorder="1"/>
    <xf numFmtId="1" fontId="0" fillId="0" borderId="5" xfId="0" applyNumberFormat="1" applyBorder="1"/>
    <xf numFmtId="0" fontId="0" fillId="0" borderId="4" xfId="0" applyBorder="1" applyAlignment="1">
      <alignment wrapText="1"/>
    </xf>
    <xf numFmtId="1" fontId="0" fillId="5" borderId="7" xfId="0" applyNumberFormat="1" applyFill="1" applyBorder="1"/>
    <xf numFmtId="1" fontId="0" fillId="5" borderId="8" xfId="0" applyNumberFormat="1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A783-4E69-4F93-9201-54E0708712DD}">
  <dimension ref="A1:H32"/>
  <sheetViews>
    <sheetView tabSelected="1" workbookViewId="0">
      <selection activeCell="I21" sqref="I21"/>
    </sheetView>
  </sheetViews>
  <sheetFormatPr defaultColWidth="10.76171875" defaultRowHeight="15" x14ac:dyDescent="0.2"/>
  <cols>
    <col min="1" max="1" width="11.56640625" style="1"/>
    <col min="2" max="2" width="27.84375" customWidth="1"/>
  </cols>
  <sheetData>
    <row r="1" spans="2:8" x14ac:dyDescent="0.2">
      <c r="B1" s="5"/>
      <c r="C1" s="6"/>
      <c r="D1" s="6"/>
      <c r="E1" s="7">
        <v>0.2</v>
      </c>
      <c r="F1" s="7">
        <v>0.3</v>
      </c>
      <c r="G1" s="7">
        <v>0.25</v>
      </c>
      <c r="H1" s="8">
        <v>0.25</v>
      </c>
    </row>
    <row r="2" spans="2:8" x14ac:dyDescent="0.2">
      <c r="B2" s="9" t="s">
        <v>0</v>
      </c>
      <c r="C2" s="10"/>
      <c r="D2" s="11">
        <v>15000</v>
      </c>
      <c r="E2" s="11">
        <f>D2*(1+E1)</f>
        <v>18000</v>
      </c>
      <c r="F2" s="11">
        <f>E2*(1+F1)</f>
        <v>23400</v>
      </c>
      <c r="G2" s="11">
        <f>F2*(1+G1)</f>
        <v>29250</v>
      </c>
      <c r="H2" s="12">
        <f t="shared" ref="H2" si="0">G2*(1+H1)</f>
        <v>36562.5</v>
      </c>
    </row>
    <row r="3" spans="2:8" x14ac:dyDescent="0.2">
      <c r="B3" s="9" t="s">
        <v>1</v>
      </c>
      <c r="C3" s="13">
        <v>0.6</v>
      </c>
      <c r="D3" s="11">
        <f>D2*$C$3</f>
        <v>9000</v>
      </c>
      <c r="E3" s="11">
        <f>E2*$C$3</f>
        <v>10800</v>
      </c>
      <c r="F3" s="11">
        <f>F2*$C$3</f>
        <v>14040</v>
      </c>
      <c r="G3" s="11">
        <f>G2*$C$3</f>
        <v>17550</v>
      </c>
      <c r="H3" s="12">
        <f>H2*$C$3</f>
        <v>21937.5</v>
      </c>
    </row>
    <row r="4" spans="2:8" x14ac:dyDescent="0.2">
      <c r="B4" s="9"/>
      <c r="C4" s="10"/>
      <c r="D4" s="11"/>
      <c r="E4" s="11"/>
      <c r="F4" s="11"/>
      <c r="G4" s="11"/>
      <c r="H4" s="12"/>
    </row>
    <row r="5" spans="2:8" x14ac:dyDescent="0.2">
      <c r="B5" s="9" t="s">
        <v>2</v>
      </c>
      <c r="C5" s="13">
        <v>0.1</v>
      </c>
      <c r="D5" s="11">
        <f>D3*$C$5</f>
        <v>900</v>
      </c>
      <c r="E5" s="11">
        <f>E3*$C$5</f>
        <v>1080</v>
      </c>
      <c r="F5" s="11">
        <f>F3*$C$5</f>
        <v>1404</v>
      </c>
      <c r="G5" s="11">
        <f>G3*$C$5</f>
        <v>1755</v>
      </c>
      <c r="H5" s="12">
        <f>H3*$C$5</f>
        <v>2193.75</v>
      </c>
    </row>
    <row r="6" spans="2:8" x14ac:dyDescent="0.2">
      <c r="B6" s="9" t="s">
        <v>3</v>
      </c>
      <c r="C6" s="10">
        <v>45</v>
      </c>
      <c r="D6" s="11">
        <f>(D2/360)*$C$6</f>
        <v>1875</v>
      </c>
      <c r="E6" s="11">
        <f>(E2/360)*$C$6</f>
        <v>2250</v>
      </c>
      <c r="F6" s="11">
        <f>(F2/360)*$C$6</f>
        <v>2925</v>
      </c>
      <c r="G6" s="11">
        <f>(G2/360)*$C$6</f>
        <v>3656.25</v>
      </c>
      <c r="H6" s="12">
        <f>(H2/360)*$C$6</f>
        <v>4570.3125</v>
      </c>
    </row>
    <row r="7" spans="2:8" x14ac:dyDescent="0.2">
      <c r="B7" s="9" t="s">
        <v>4</v>
      </c>
      <c r="C7" s="14">
        <v>60</v>
      </c>
      <c r="D7" s="11">
        <f>(D3/360)*$C$7</f>
        <v>1500</v>
      </c>
      <c r="E7" s="11">
        <f>(E3/360)*$C$7</f>
        <v>1800</v>
      </c>
      <c r="F7" s="11">
        <f>(F3/360)*$C$7</f>
        <v>2340</v>
      </c>
      <c r="G7" s="11">
        <f>(G3/360)*$C$7</f>
        <v>2925</v>
      </c>
      <c r="H7" s="12">
        <f>(H3/360)*$C$7</f>
        <v>3656.25</v>
      </c>
    </row>
    <row r="8" spans="2:8" x14ac:dyDescent="0.2">
      <c r="B8" s="9" t="s">
        <v>5</v>
      </c>
      <c r="C8" s="10"/>
      <c r="D8" s="11">
        <f>SUM(D5:D7)</f>
        <v>4275</v>
      </c>
      <c r="E8" s="11">
        <f>SUM(E5:E7)</f>
        <v>5130</v>
      </c>
      <c r="F8" s="11">
        <f>SUM(F5:F7)</f>
        <v>6669</v>
      </c>
      <c r="G8" s="11">
        <f>SUM(G5:G7)</f>
        <v>8336.25</v>
      </c>
      <c r="H8" s="12">
        <f>SUM(H5:H7)</f>
        <v>10420.3125</v>
      </c>
    </row>
    <row r="9" spans="2:8" x14ac:dyDescent="0.2">
      <c r="B9" s="9" t="s">
        <v>6</v>
      </c>
      <c r="C9" s="14">
        <v>30</v>
      </c>
      <c r="D9" s="11">
        <f>(D3/360)*$C$9</f>
        <v>750</v>
      </c>
      <c r="E9" s="11">
        <f>(E3/360)*$C$9</f>
        <v>900</v>
      </c>
      <c r="F9" s="11">
        <f>(F3/360)*$C$9</f>
        <v>1170</v>
      </c>
      <c r="G9" s="11">
        <f>(G3/360)*$C$9</f>
        <v>1462.5</v>
      </c>
      <c r="H9" s="12">
        <f>(H3/360)*$C$9</f>
        <v>1828.125</v>
      </c>
    </row>
    <row r="10" spans="2:8" x14ac:dyDescent="0.2">
      <c r="B10" s="9" t="s">
        <v>7</v>
      </c>
      <c r="C10" s="10"/>
      <c r="D10" s="11">
        <f>SUM(D9)</f>
        <v>750</v>
      </c>
      <c r="E10" s="11">
        <f>SUM(E9)</f>
        <v>900</v>
      </c>
      <c r="F10" s="11">
        <f>SUM(F9)</f>
        <v>1170</v>
      </c>
      <c r="G10" s="11">
        <f>SUM(G9)</f>
        <v>1462.5</v>
      </c>
      <c r="H10" s="12">
        <f>SUM(H9)</f>
        <v>1828.125</v>
      </c>
    </row>
    <row r="11" spans="2:8" x14ac:dyDescent="0.2">
      <c r="B11" s="9" t="s">
        <v>8</v>
      </c>
      <c r="C11" s="14">
        <v>0</v>
      </c>
      <c r="D11" s="11">
        <f>D8-D10</f>
        <v>3525</v>
      </c>
      <c r="E11" s="11">
        <f>E8-E10</f>
        <v>4230</v>
      </c>
      <c r="F11" s="11">
        <f>F8-F10</f>
        <v>5499</v>
      </c>
      <c r="G11" s="11">
        <f>G8-G10</f>
        <v>6873.75</v>
      </c>
      <c r="H11" s="12">
        <f>H8-H10</f>
        <v>8592.1875</v>
      </c>
    </row>
    <row r="12" spans="2:8" x14ac:dyDescent="0.2">
      <c r="B12" s="15" t="s">
        <v>9</v>
      </c>
      <c r="C12" s="16"/>
      <c r="D12" s="17">
        <f>D11-C11</f>
        <v>3525</v>
      </c>
      <c r="E12" s="17">
        <f>E11-D11</f>
        <v>705</v>
      </c>
      <c r="F12" s="17">
        <f>F11-E11</f>
        <v>1269</v>
      </c>
      <c r="G12" s="17">
        <f>G11-F11</f>
        <v>1374.75</v>
      </c>
      <c r="H12" s="18">
        <f>H11-G11</f>
        <v>1718.4375</v>
      </c>
    </row>
    <row r="14" spans="2:8" x14ac:dyDescent="0.2">
      <c r="B14" s="19" t="s">
        <v>10</v>
      </c>
      <c r="C14" s="25" t="s">
        <v>28</v>
      </c>
      <c r="D14" s="25"/>
      <c r="E14" s="25"/>
      <c r="F14" s="25"/>
      <c r="G14" s="26"/>
    </row>
    <row r="15" spans="2:8" x14ac:dyDescent="0.2">
      <c r="B15" s="9" t="s">
        <v>11</v>
      </c>
      <c r="C15" s="10">
        <v>1</v>
      </c>
      <c r="D15" s="10">
        <v>2</v>
      </c>
      <c r="E15" s="10">
        <v>3</v>
      </c>
      <c r="F15" s="10">
        <v>4</v>
      </c>
      <c r="G15" s="20">
        <v>5</v>
      </c>
    </row>
    <row r="16" spans="2:8" x14ac:dyDescent="0.2">
      <c r="B16" s="9"/>
      <c r="C16" s="10"/>
      <c r="D16" s="10"/>
      <c r="E16" s="10"/>
      <c r="F16" s="10"/>
      <c r="G16" s="20"/>
    </row>
    <row r="17" spans="1:7" x14ac:dyDescent="0.2">
      <c r="B17" s="9" t="s">
        <v>0</v>
      </c>
      <c r="C17" s="14">
        <f>D2</f>
        <v>15000</v>
      </c>
      <c r="D17" s="14">
        <f>E2</f>
        <v>18000</v>
      </c>
      <c r="E17" s="14">
        <f t="shared" ref="E17:G17" si="1">F2</f>
        <v>23400</v>
      </c>
      <c r="F17" s="14">
        <f t="shared" si="1"/>
        <v>29250</v>
      </c>
      <c r="G17" s="21">
        <f t="shared" si="1"/>
        <v>36562.5</v>
      </c>
    </row>
    <row r="18" spans="1:7" x14ac:dyDescent="0.2">
      <c r="A18" s="2" t="s">
        <v>16</v>
      </c>
      <c r="B18" s="9" t="s">
        <v>12</v>
      </c>
      <c r="C18" s="14">
        <f>+D3</f>
        <v>9000</v>
      </c>
      <c r="D18" s="14">
        <f>+E3</f>
        <v>10800</v>
      </c>
      <c r="E18" s="14">
        <f t="shared" ref="E18:G18" si="2">+F3</f>
        <v>14040</v>
      </c>
      <c r="F18" s="14">
        <f t="shared" si="2"/>
        <v>17550</v>
      </c>
      <c r="G18" s="21">
        <f t="shared" si="2"/>
        <v>21937.5</v>
      </c>
    </row>
    <row r="19" spans="1:7" x14ac:dyDescent="0.2">
      <c r="A19" s="3" t="s">
        <v>17</v>
      </c>
      <c r="B19" s="9" t="s">
        <v>13</v>
      </c>
      <c r="C19" s="14">
        <f>+C17-C18</f>
        <v>6000</v>
      </c>
      <c r="D19" s="14">
        <f>+D17-D18</f>
        <v>7200</v>
      </c>
      <c r="E19" s="14">
        <f t="shared" ref="E19:G19" si="3">+E17-E18</f>
        <v>9360</v>
      </c>
      <c r="F19" s="14">
        <f t="shared" si="3"/>
        <v>11700</v>
      </c>
      <c r="G19" s="21">
        <f t="shared" si="3"/>
        <v>14625</v>
      </c>
    </row>
    <row r="20" spans="1:7" ht="27.75" x14ac:dyDescent="0.2">
      <c r="A20" s="2" t="s">
        <v>16</v>
      </c>
      <c r="B20" s="22" t="s">
        <v>14</v>
      </c>
      <c r="C20" s="14">
        <v>0</v>
      </c>
      <c r="D20" s="14">
        <v>0</v>
      </c>
      <c r="E20" s="14">
        <v>0</v>
      </c>
      <c r="F20" s="14">
        <v>0</v>
      </c>
      <c r="G20" s="21">
        <v>0</v>
      </c>
    </row>
    <row r="21" spans="1:7" x14ac:dyDescent="0.2">
      <c r="A21" s="2" t="s">
        <v>16</v>
      </c>
      <c r="B21" s="9" t="s">
        <v>15</v>
      </c>
      <c r="C21" s="14">
        <v>0</v>
      </c>
      <c r="D21" s="14">
        <v>0</v>
      </c>
      <c r="E21" s="14">
        <v>0</v>
      </c>
      <c r="F21" s="14">
        <v>0</v>
      </c>
      <c r="G21" s="21">
        <v>0</v>
      </c>
    </row>
    <row r="22" spans="1:7" x14ac:dyDescent="0.2">
      <c r="A22" s="3" t="s">
        <v>17</v>
      </c>
      <c r="B22" s="9" t="s">
        <v>18</v>
      </c>
      <c r="C22" s="14">
        <f>+SUM(C19:C21)</f>
        <v>6000</v>
      </c>
      <c r="D22" s="14">
        <f>+SUM(D19:D21)</f>
        <v>7200</v>
      </c>
      <c r="E22" s="14">
        <f t="shared" ref="E22:G22" si="4">+SUM(E19:E21)</f>
        <v>9360</v>
      </c>
      <c r="F22" s="14">
        <f t="shared" si="4"/>
        <v>11700</v>
      </c>
      <c r="G22" s="21">
        <f t="shared" si="4"/>
        <v>14625</v>
      </c>
    </row>
    <row r="23" spans="1:7" x14ac:dyDescent="0.2">
      <c r="A23" s="2" t="s">
        <v>16</v>
      </c>
      <c r="B23" s="9" t="s">
        <v>19</v>
      </c>
      <c r="C23" s="14">
        <v>0</v>
      </c>
      <c r="D23" s="14">
        <v>0</v>
      </c>
      <c r="E23" s="14">
        <v>0</v>
      </c>
      <c r="F23" s="14">
        <v>0</v>
      </c>
      <c r="G23" s="21">
        <v>0</v>
      </c>
    </row>
    <row r="24" spans="1:7" ht="27.75" x14ac:dyDescent="0.2">
      <c r="A24" s="3" t="s">
        <v>17</v>
      </c>
      <c r="B24" s="22" t="s">
        <v>20</v>
      </c>
      <c r="C24" s="14">
        <f>+SUM(C22:C23)</f>
        <v>6000</v>
      </c>
      <c r="D24" s="14">
        <f>+SUM(D22:D23)</f>
        <v>7200</v>
      </c>
      <c r="E24" s="14">
        <f t="shared" ref="E24:G24" si="5">+SUM(E22:E23)</f>
        <v>9360</v>
      </c>
      <c r="F24" s="14">
        <f t="shared" si="5"/>
        <v>11700</v>
      </c>
      <c r="G24" s="21">
        <f t="shared" si="5"/>
        <v>14625</v>
      </c>
    </row>
    <row r="25" spans="1:7" x14ac:dyDescent="0.2">
      <c r="A25" s="2" t="s">
        <v>16</v>
      </c>
      <c r="B25" s="9" t="s">
        <v>21</v>
      </c>
      <c r="C25" s="14">
        <f>-(C24*0.33)</f>
        <v>-1980</v>
      </c>
      <c r="D25" s="14">
        <f>-D24*0.33</f>
        <v>-2376</v>
      </c>
      <c r="E25" s="14">
        <f t="shared" ref="E25:G25" si="6">-E24*0.33</f>
        <v>-3088.8</v>
      </c>
      <c r="F25" s="14">
        <f t="shared" si="6"/>
        <v>-3861</v>
      </c>
      <c r="G25" s="21">
        <f t="shared" si="6"/>
        <v>-4826.25</v>
      </c>
    </row>
    <row r="26" spans="1:7" x14ac:dyDescent="0.2">
      <c r="A26" s="3" t="s">
        <v>17</v>
      </c>
      <c r="B26" s="9" t="s">
        <v>22</v>
      </c>
      <c r="C26" s="14">
        <f>+SUM(C24:C25)</f>
        <v>4020</v>
      </c>
      <c r="D26" s="14">
        <f>+SUM(D24:D25)</f>
        <v>4824</v>
      </c>
      <c r="E26" s="14">
        <f t="shared" ref="E26:G26" si="7">+SUM(E24:E25)</f>
        <v>6271.2</v>
      </c>
      <c r="F26" s="14">
        <f t="shared" si="7"/>
        <v>7839</v>
      </c>
      <c r="G26" s="21">
        <f t="shared" si="7"/>
        <v>9798.75</v>
      </c>
    </row>
    <row r="27" spans="1:7" x14ac:dyDescent="0.2">
      <c r="A27" s="4" t="s">
        <v>24</v>
      </c>
      <c r="B27" s="9" t="s">
        <v>15</v>
      </c>
      <c r="C27" s="14">
        <v>0</v>
      </c>
      <c r="D27" s="14">
        <v>0</v>
      </c>
      <c r="E27" s="14">
        <v>0</v>
      </c>
      <c r="F27" s="14">
        <v>0</v>
      </c>
      <c r="G27" s="21">
        <v>0</v>
      </c>
    </row>
    <row r="28" spans="1:7" x14ac:dyDescent="0.2">
      <c r="A28" s="4" t="s">
        <v>24</v>
      </c>
      <c r="B28" s="9" t="s">
        <v>19</v>
      </c>
      <c r="C28" s="14">
        <v>0</v>
      </c>
      <c r="D28" s="14">
        <v>0</v>
      </c>
      <c r="E28" s="14">
        <v>0</v>
      </c>
      <c r="F28" s="14">
        <v>0</v>
      </c>
      <c r="G28" s="21">
        <v>0</v>
      </c>
    </row>
    <row r="29" spans="1:7" x14ac:dyDescent="0.2">
      <c r="A29" s="3" t="s">
        <v>17</v>
      </c>
      <c r="B29" s="9" t="s">
        <v>23</v>
      </c>
      <c r="C29" s="14">
        <f>+SUM(C26:C28)</f>
        <v>4020</v>
      </c>
      <c r="D29" s="14">
        <f>+SUM(D26:D28)</f>
        <v>4824</v>
      </c>
      <c r="E29" s="14">
        <f t="shared" ref="E29:G29" si="8">+SUM(E26:E28)</f>
        <v>6271.2</v>
      </c>
      <c r="F29" s="14">
        <f t="shared" si="8"/>
        <v>7839</v>
      </c>
      <c r="G29" s="21">
        <f t="shared" si="8"/>
        <v>9798.75</v>
      </c>
    </row>
    <row r="30" spans="1:7" ht="27.75" x14ac:dyDescent="0.2">
      <c r="A30" s="2" t="s">
        <v>16</v>
      </c>
      <c r="B30" s="22" t="s">
        <v>25</v>
      </c>
      <c r="C30" s="14">
        <f>-D12</f>
        <v>-3525</v>
      </c>
      <c r="D30" s="14">
        <f>-E12</f>
        <v>-705</v>
      </c>
      <c r="E30" s="14">
        <f t="shared" ref="E30:G30" si="9">-F12</f>
        <v>-1269</v>
      </c>
      <c r="F30" s="14">
        <f t="shared" si="9"/>
        <v>-1374.75</v>
      </c>
      <c r="G30" s="21">
        <f t="shared" si="9"/>
        <v>-1718.4375</v>
      </c>
    </row>
    <row r="31" spans="1:7" ht="27.75" x14ac:dyDescent="0.2">
      <c r="A31" s="2" t="s">
        <v>16</v>
      </c>
      <c r="B31" s="22" t="s">
        <v>26</v>
      </c>
      <c r="C31" s="14">
        <v>0</v>
      </c>
      <c r="D31" s="14">
        <v>0</v>
      </c>
      <c r="E31" s="14">
        <v>0</v>
      </c>
      <c r="F31" s="14">
        <v>0</v>
      </c>
      <c r="G31" s="21">
        <v>0</v>
      </c>
    </row>
    <row r="32" spans="1:7" x14ac:dyDescent="0.2">
      <c r="A32" s="3" t="s">
        <v>17</v>
      </c>
      <c r="B32" s="15" t="s">
        <v>27</v>
      </c>
      <c r="C32" s="23">
        <f>+SUM(C29:C31)</f>
        <v>495</v>
      </c>
      <c r="D32" s="23">
        <f>+SUM(D29:D31)</f>
        <v>4119</v>
      </c>
      <c r="E32" s="23">
        <f t="shared" ref="E32:G32" si="10">+SUM(E29:E31)</f>
        <v>5002.2</v>
      </c>
      <c r="F32" s="23">
        <f t="shared" si="10"/>
        <v>6464.25</v>
      </c>
      <c r="G32" s="24">
        <f t="shared" si="10"/>
        <v>8080.3125</v>
      </c>
    </row>
  </sheetData>
  <mergeCells count="1">
    <mergeCell ref="C14:G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INDUSTRIAL DE SANTANDER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</dc:creator>
  <cp:lastModifiedBy>PORTATIL</cp:lastModifiedBy>
  <dcterms:created xsi:type="dcterms:W3CDTF">2022-10-18T22:04:24Z</dcterms:created>
  <dcterms:modified xsi:type="dcterms:W3CDTF">2022-10-19T06:06:06Z</dcterms:modified>
</cp:coreProperties>
</file>