
<file path=[Content_Types].xml><?xml version="1.0" encoding="utf-8"?>
<Types xmlns="http://schemas.openxmlformats.org/package/2006/content-types"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nzn\OneDrive\Documentos\Proyectos\ProyectosPowerBI\Claro-CellPhone\"/>
    </mc:Choice>
  </mc:AlternateContent>
  <xr:revisionPtr revIDLastSave="0" documentId="13_ncr:1_{FFF2449B-12D4-403A-8CB3-26636985B1F8}" xr6:coauthVersionLast="47" xr6:coauthVersionMax="47" xr10:uidLastSave="{00000000-0000-0000-0000-000000000000}"/>
  <bookViews>
    <workbookView xWindow="-120" yWindow="-120" windowWidth="20730" windowHeight="11040" tabRatio="897" firstSheet="3" activeTab="3" xr2:uid="{4B9004FF-0C08-4607-9E54-62CFA8FE4583}"/>
  </bookViews>
  <sheets>
    <sheet name="Claro Paraguay" sheetId="3" state="hidden" r:id="rId1"/>
    <sheet name="Claro Colombia" sheetId="1" state="hidden" r:id="rId2"/>
    <sheet name="Análisis Descriptivo" sheetId="5" state="hidden" r:id="rId3"/>
    <sheet name="INFORME | CLARO COLOMBIA 2023" sheetId="12" r:id="rId4"/>
  </sheets>
  <definedNames>
    <definedName name="DatosExternos_2" localSheetId="1" hidden="1">'Claro Colombia'!$A$1:$K$88</definedName>
    <definedName name="DatosExternos_3" localSheetId="0" hidden="1">'Claro Paraguay'!$A$1:$K$23</definedName>
    <definedName name="DIFERENCIA">'Análisis Descriptivo'!$B$83</definedName>
    <definedName name="DISPOSITIVOS">'Análisis Descriptivo'!$B$76</definedName>
    <definedName name="PORCENTAJEDISPOSITIVOS">'Análisis Descriptivo'!$B$84</definedName>
    <definedName name="PRECIOPROMEDIO">'Análisis Descriptivo'!$B$75</definedName>
    <definedName name="PROMEDIOCAMARAFRONTAL">'Análisis Descriptivo'!$B$79</definedName>
    <definedName name="PROMEDIOCAMARATRASERA">'Análisis Descriptivo'!$B$80</definedName>
    <definedName name="PROMEDIOMEMORIAINTERNA">'Análisis Descriptivo'!$B$78</definedName>
    <definedName name="PROMEDIOPANTALLA">'Análisis Descriptivo'!$B$77</definedName>
    <definedName name="PROMEDIORAM">'Análisis Descriptivo'!$B$81</definedName>
    <definedName name="TOTALDISPOSITVOS">'Análisis Descriptivo'!$B$82</definedName>
  </definedNames>
  <calcPr calcId="19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laro Colombia_94162cad-1241-4776-92ce-093f39a2bcb3" name="Claro Colombia" connection="Consulta - Claro Colombia"/>
          <x15:modelTable id="Claro Paraguay_897ff947-1e26-4965-a334-6c47d938fdee" name="Claro Paraguay" connection="Consulta - Claro Paraguay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0" i="5" l="1"/>
  <c r="I52" i="12" a="1"/>
  <c r="I52" i="12" s="1"/>
  <c r="B82" i="5"/>
  <c r="B81" i="5"/>
  <c r="B79" i="5"/>
  <c r="B78" i="5"/>
  <c r="B77" i="5"/>
  <c r="B76" i="5"/>
  <c r="B83" i="5" s="1"/>
  <c r="B75" i="5"/>
  <c r="L52" i="12" a="1"/>
  <c r="L52" i="12" s="1"/>
  <c r="K52" i="12" a="1"/>
  <c r="K52" i="12" s="1"/>
  <c r="J52" i="12" a="1"/>
  <c r="J52" i="12" s="1"/>
  <c r="B8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C5B257-3E7E-4E98-BC76-B1AB85563FE4}" name="Consulta - Claro Colombia" description="Conexión a la consulta 'Claro Colombia' en el libro." type="100" refreshedVersion="7" minRefreshableVersion="5">
    <extLst>
      <ext xmlns:x15="http://schemas.microsoft.com/office/spreadsheetml/2010/11/main" uri="{DE250136-89BD-433C-8126-D09CA5730AF9}">
        <x15:connection id="21f294c6-4cf8-41d5-8281-7bba6d7e0536"/>
      </ext>
    </extLst>
  </connection>
  <connection id="2" xr16:uid="{1C51D00E-1A11-4B85-B8AE-706484B199B7}" name="Consulta - Claro Paraguay" description="Conexión a la consulta 'Claro Paraguay' en el libro." type="100" refreshedVersion="7" minRefreshableVersion="5">
    <extLst>
      <ext xmlns:x15="http://schemas.microsoft.com/office/spreadsheetml/2010/11/main" uri="{DE250136-89BD-433C-8126-D09CA5730AF9}">
        <x15:connection id="f964bdab-57d1-4d70-b769-b4ba45d7eef6"/>
      </ext>
    </extLst>
  </connection>
  <connection id="3" xr16:uid="{3D424838-310B-45ED-962E-81E3CA89FCE6}" keepAlive="1" name="Consulta - ReemplazarPatronesColumn" description="Conexión a la consulta 'ReemplazarPatronesColumn' en el libro." type="5" refreshedVersion="0" background="1">
    <dbPr connection="Provider=Microsoft.Mashup.OleDb.1;Data Source=$Workbook$;Location=ReemplazarPatronesColumn;Extended Properties=&quot;&quot;" command="SELECT * FROM [ReemplazarPatronesColumn]"/>
  </connection>
  <connection id="4" xr16:uid="{8EB3DE0F-E662-49EE-95A0-034AD392164F}" keepAlive="1" name="Consulta - ReemplazarPatronesColumns" description="Conexión a la consulta 'ReemplazarPatronesColumns' en el libro." type="5" refreshedVersion="0" background="1">
    <dbPr connection="Provider=Microsoft.Mashup.OleDb.1;Data Source=$Workbook$;Location=ReemplazarPatronesColumns;Extended Properties=&quot;&quot;" command="SELECT * FROM [ReemplazarPatronesColumns]"/>
  </connection>
  <connection id="5" xr16:uid="{ACF8E90A-6B56-4500-991C-6ABD16E48EAC}" keepAlive="1" name="ModelConnection_DatosExternos_2" description="Modelo de datos" type="5" refreshedVersion="7" minRefreshableVersion="5" saveData="1">
    <dbPr connection="Data Model Connection" command="Claro Colombia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D440AEC-533D-4979-B365-88ADEB9395AE}" keepAlive="1" name="ModelConnection_DatosExternos_3" description="Modelo de datos" type="5" refreshedVersion="7" minRefreshableVersion="5" saveData="1">
    <dbPr connection="Data Model Connection" command="Claro Paraguay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80D99746-FCDD-47C4-BC15-B5985B2BE2BB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<sst xmlns="http://schemas.openxmlformats.org/spreadsheetml/2006/main" count="522" uniqueCount="167">
  <si>
    <t>battery</t>
  </si>
  <si>
    <t>brand</t>
  </si>
  <si>
    <t>device</t>
  </si>
  <si>
    <t>display_size</t>
  </si>
  <si>
    <t>frontal_camera(MPX)</t>
  </si>
  <si>
    <t>internal_memory(GB)</t>
  </si>
  <si>
    <t>operating_system</t>
  </si>
  <si>
    <t>price(COP)</t>
  </si>
  <si>
    <t>ram(GB)</t>
  </si>
  <si>
    <t>rear_camera(MPX)</t>
  </si>
  <si>
    <t>Apple</t>
  </si>
  <si>
    <t>IPHONE 14 PRO</t>
  </si>
  <si>
    <t>iOS 16</t>
  </si>
  <si>
    <t>Vivo</t>
  </si>
  <si>
    <t>VIVO Y16</t>
  </si>
  <si>
    <t>Android 12</t>
  </si>
  <si>
    <t>IPHONE 13</t>
  </si>
  <si>
    <t>Oppo</t>
  </si>
  <si>
    <t>OPPO RENO 7</t>
  </si>
  <si>
    <t>Xiaomi</t>
  </si>
  <si>
    <t>XIAOMI REDMI 12C 6B</t>
  </si>
  <si>
    <t>IPHONE 14 PLUS</t>
  </si>
  <si>
    <t>IPHONE 14</t>
  </si>
  <si>
    <t>Huawei</t>
  </si>
  <si>
    <t>HUAWEI NOVA Y70</t>
  </si>
  <si>
    <t>EMUI 12</t>
  </si>
  <si>
    <t>Samsung</t>
  </si>
  <si>
    <t>SAMSUNG GALAXY S23 ULTRA</t>
  </si>
  <si>
    <t>Android 13</t>
  </si>
  <si>
    <t>SAMSUNG GALAXY S23</t>
  </si>
  <si>
    <t>VIVO Y35</t>
  </si>
  <si>
    <t>OPPO A17 6B</t>
  </si>
  <si>
    <t>Honor</t>
  </si>
  <si>
    <t>HONOR X7A</t>
  </si>
  <si>
    <t>SAMSUNG GALAXY Z FOLD 5</t>
  </si>
  <si>
    <t>XIAOMI REDMI 12</t>
  </si>
  <si>
    <t>SAMSUNG GALAXY A54</t>
  </si>
  <si>
    <t>Kalley</t>
  </si>
  <si>
    <t>KALLEY BLACK C PRO</t>
  </si>
  <si>
    <t>KALLEY BLACK C</t>
  </si>
  <si>
    <t>HUAWEI NOVA 10SE</t>
  </si>
  <si>
    <t>Motorola</t>
  </si>
  <si>
    <t>MOTOROLA EDGE 40</t>
  </si>
  <si>
    <t>COMBO HONOR X8A</t>
  </si>
  <si>
    <t>SAMSUNG GALAXY Z FLIP 5</t>
  </si>
  <si>
    <t>ZTE</t>
  </si>
  <si>
    <t>ZTE BLADE A31 LITE</t>
  </si>
  <si>
    <t>Android 9</t>
  </si>
  <si>
    <t>Nokia</t>
  </si>
  <si>
    <t>NOKIA G11 PLUS 6B DS</t>
  </si>
  <si>
    <t>Android One 12</t>
  </si>
  <si>
    <t>IPHONE 11</t>
  </si>
  <si>
    <t>IPHONE 12</t>
  </si>
  <si>
    <t>SAMSUNG GALAXY A04E</t>
  </si>
  <si>
    <t>MOTOROLA MOTO G22</t>
  </si>
  <si>
    <t>HONOR X8A</t>
  </si>
  <si>
    <t>TCL</t>
  </si>
  <si>
    <t>TCL 40SE</t>
  </si>
  <si>
    <t>SAMSUNG GALAXY S23 PLUS</t>
  </si>
  <si>
    <t>TCL 408 6B</t>
  </si>
  <si>
    <t>HUAWEI MATE 50 PRO</t>
  </si>
  <si>
    <t>EMUI 13</t>
  </si>
  <si>
    <t>OPPO RENO 10</t>
  </si>
  <si>
    <t>KALLEY SILVER C 6B</t>
  </si>
  <si>
    <t>Android GO 13</t>
  </si>
  <si>
    <t>XIAOMI REDMI NOTE 12S</t>
  </si>
  <si>
    <t>XIAOMI REDMI NOTE 12 PRO PLUS</t>
  </si>
  <si>
    <t>MOTOROLA MOTO G23</t>
  </si>
  <si>
    <t>XIAOMI REDMI NOTE 12</t>
  </si>
  <si>
    <t>MOTOROLA MOTO E13 64 GB</t>
  </si>
  <si>
    <t>Android 13 GO</t>
  </si>
  <si>
    <t>XIAOMI REDMI A2</t>
  </si>
  <si>
    <t>SAMSUNG GALAXY A14</t>
  </si>
  <si>
    <t>MOTOROLA MOTO E22</t>
  </si>
  <si>
    <t>SAMSUNG GALAXY A04 6B</t>
  </si>
  <si>
    <t>SAMSUNG GALAXY A24</t>
  </si>
  <si>
    <t>MOTOROLA MOTO E20</t>
  </si>
  <si>
    <t>Android 11 Go Edition</t>
  </si>
  <si>
    <t>SAMSUNG GALAXY A04S</t>
  </si>
  <si>
    <t>HUAWEI NOVA Y61</t>
  </si>
  <si>
    <t>OPPO A78</t>
  </si>
  <si>
    <t>VIVO V25E</t>
  </si>
  <si>
    <t>MOTOROLA RAZR 40 ULTRA</t>
  </si>
  <si>
    <t>VIVO Y36</t>
  </si>
  <si>
    <t>HONOR MAGIC 5 LITE</t>
  </si>
  <si>
    <t>SAMSUNG GALAXY A34</t>
  </si>
  <si>
    <t>VIVO Y27</t>
  </si>
  <si>
    <t>MOTOROLA EDGE 30 FUSIÓN</t>
  </si>
  <si>
    <t>MOTOROLA MOTO G72</t>
  </si>
  <si>
    <t>ZTE BLADE A52 6B</t>
  </si>
  <si>
    <t>Android 11</t>
  </si>
  <si>
    <t>HONOR X6 6B</t>
  </si>
  <si>
    <t>OPPO A57</t>
  </si>
  <si>
    <t>NOKIA G60</t>
  </si>
  <si>
    <t>ZTE BLADE V40 VITA</t>
  </si>
  <si>
    <t>IPHONE 14 PRO MAX</t>
  </si>
  <si>
    <t>TECNO</t>
  </si>
  <si>
    <t>TECNO CAMON 19 NEO</t>
  </si>
  <si>
    <t>VIVO Y22S</t>
  </si>
  <si>
    <t>XIAOMI REDMI 12C</t>
  </si>
  <si>
    <t>MOTOROLA MOTO EDGE 30 NEO</t>
  </si>
  <si>
    <t>HONOR X6S</t>
  </si>
  <si>
    <t>OPPO A77</t>
  </si>
  <si>
    <t>VIVO V25 PRO</t>
  </si>
  <si>
    <t>Value</t>
  </si>
  <si>
    <t>price( PYG)</t>
  </si>
  <si>
    <t>battery(MAH)</t>
  </si>
  <si>
    <t>Samsung Galaxy A04</t>
  </si>
  <si>
    <t>Nokia C2 2nd Edition</t>
  </si>
  <si>
    <t>5</t>
  </si>
  <si>
    <t>Android GO 11</t>
  </si>
  <si>
    <t>Samsung Galaxy Z Flip5</t>
  </si>
  <si>
    <t>ZTE Blade A71</t>
  </si>
  <si>
    <t>Moto E13</t>
  </si>
  <si>
    <t>13</t>
  </si>
  <si>
    <t>Motorola G13</t>
  </si>
  <si>
    <t>ZTE Blade A31 Lite</t>
  </si>
  <si>
    <t>8</t>
  </si>
  <si>
    <t>Android 9.0</t>
  </si>
  <si>
    <t>ZTE Blade A33s</t>
  </si>
  <si>
    <t>Samsung Galaxy A04e</t>
  </si>
  <si>
    <t>Samsung Galaxy A24</t>
  </si>
  <si>
    <t>Samsung Galaxy S23</t>
  </si>
  <si>
    <t>Samsung Galaxy S23 Plus</t>
  </si>
  <si>
    <t>Samsung Galaxy S23 Ultra</t>
  </si>
  <si>
    <t>Cuenta de display_size</t>
  </si>
  <si>
    <t>52</t>
  </si>
  <si>
    <t>24</t>
  </si>
  <si>
    <t>26</t>
  </si>
  <si>
    <t>54</t>
  </si>
  <si>
    <t>15</t>
  </si>
  <si>
    <t>57</t>
  </si>
  <si>
    <t>72</t>
  </si>
  <si>
    <t>222</t>
  </si>
  <si>
    <t>Promedio de price(COP)</t>
  </si>
  <si>
    <t>Cantidad de dispositivo por marca</t>
  </si>
  <si>
    <t>Promedio de display_size</t>
  </si>
  <si>
    <t>Promedio de internal_memory(GB)</t>
  </si>
  <si>
    <t>Cuenta de operating_system</t>
  </si>
  <si>
    <t>Sistema Operativo %</t>
  </si>
  <si>
    <t>Promedio de frontal_camera(MPX)</t>
  </si>
  <si>
    <t>Promedio de rear_camera(MPX)</t>
  </si>
  <si>
    <t>Promedio de ram(GB)</t>
  </si>
  <si>
    <t>Cantidad Dispositivos</t>
  </si>
  <si>
    <t>Medidas Estadisticas</t>
  </si>
  <si>
    <t>PROMEDIO PANTALLA</t>
  </si>
  <si>
    <t>PROMEDIO DE ALMACENAMIENTO MEMORIA INTERNA</t>
  </si>
  <si>
    <t>PROMEDIO DE CÁMARA FRONTAL</t>
  </si>
  <si>
    <t>PERDIÓ DE CÁMARA TRASERA</t>
  </si>
  <si>
    <t>RAM</t>
  </si>
  <si>
    <t>CANTIDAD DE DISPOSTIVOS</t>
  </si>
  <si>
    <t>PROMEDIO PRECIO</t>
  </si>
  <si>
    <t>MEDIDA</t>
  </si>
  <si>
    <t>NOMBRE</t>
  </si>
  <si>
    <t>TOTAL DISPOSITOVOS</t>
  </si>
  <si>
    <t>types_of_operating_systems</t>
  </si>
  <si>
    <t>iOS</t>
  </si>
  <si>
    <t>Android</t>
  </si>
  <si>
    <t>EMUI</t>
  </si>
  <si>
    <t>% Types of Operating Systems</t>
  </si>
  <si>
    <t>Cuenta de types_of_operating_systems</t>
  </si>
  <si>
    <t>ALMACENAMIENTO</t>
  </si>
  <si>
    <t>Row Labels</t>
  </si>
  <si>
    <t>Grand Total</t>
  </si>
  <si>
    <t>DIFERENCIA</t>
  </si>
  <si>
    <t>PRECIO</t>
  </si>
  <si>
    <t>%DISPOSITIVOS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</si>
</sst>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4" formatCode="_(&quot;$&quot;* #,##0.00_);_(&quot;$&quot;* \(#,##0.00\);_(&quot;$&quot;* &quot;-&quot;??_);_(@_)"/>
    <numFmt numFmtId="164" formatCode="[$$-240A]\ #,##0.00"/>
    <numFmt numFmtId="165" formatCode="[$$-240A]\ #,##0.00;\-[$$-240A]\ #,##0.00"/>
    <numFmt numFmtId="166" formatCode="0.0"/>
    <numFmt numFmtId="168" formatCode="0.0%"/>
    <numFmt numFmtId="169" formatCode="_-[$$-240A]\ * #,##0.00_-;\-[$$-240A]\ * #,##0.00_-;_-[$$-240A]\ * &quot;-&quot;??_-;_-@_-"/>
    <numFmt numFmtId="171" formatCode="&quot;$&quot;#,##0"/>
  </numFmts>
  <fonts count="1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1"/>
      <color theme="1"/>
      <name val="Arial"/>
      <family val="2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Aptos"/>
      <family val="2"/>
    </font>
    <font>
      <sz val="20"/>
      <color theme="1"/>
      <name val="Aptos"/>
      <family val="2"/>
    </font>
    <font>
      <sz val="18"/>
      <color theme="1"/>
      <name val="Calibri"/>
      <family val="2"/>
      <scheme val="minor"/>
    </font>
    <font>
      <b/>
      <sz val="20"/>
      <color rgb="FF3F3F3F"/>
      <name val="Calibri"/>
      <family val="2"/>
      <scheme val="minor"/>
    </font>
    <font>
      <sz val="20"/>
      <color rgb="FFFF0000"/>
      <name val="Aptos"/>
      <family val="2"/>
    </font>
    <font>
      <b/>
      <sz val="22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EF3829"/>
        <bgColor indexed="64"/>
      </patternFill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3" fillId="0" borderId="0" applyFont="0" applyFill="0" applyBorder="0" applyAlignment="0" applyProtection="0"/>
    <xf numFmtId="0" fontId="3" fillId="2" borderId="0" applyNumberFormat="0" applyBorder="0" applyAlignment="0" applyProtection="0"/>
    <xf numFmtId="0" fontId="6" fillId="4" borderId="6" applyNumberFormat="0" applyAlignment="0" applyProtection="0"/>
    <xf numFmtId="9" fontId="3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1" fillId="0" borderId="0" xfId="0" applyFont="1"/>
    <xf numFmtId="165" fontId="0" fillId="0" borderId="0" xfId="0" applyNumberFormat="1"/>
    <xf numFmtId="49" fontId="0" fillId="0" borderId="0" xfId="0" applyNumberFormat="1"/>
    <xf numFmtId="0" fontId="2" fillId="0" borderId="0" xfId="0" applyFont="1"/>
    <xf numFmtId="166" fontId="0" fillId="0" borderId="0" xfId="0" applyNumberFormat="1"/>
    <xf numFmtId="1" fontId="0" fillId="0" borderId="0" xfId="0" applyNumberFormat="1"/>
    <xf numFmtId="0" fontId="0" fillId="3" borderId="0" xfId="0" applyFill="1"/>
    <xf numFmtId="8" fontId="0" fillId="0" borderId="0" xfId="0" applyNumberFormat="1"/>
    <xf numFmtId="0" fontId="5" fillId="0" borderId="0" xfId="0" applyFont="1"/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right"/>
    </xf>
    <xf numFmtId="0" fontId="0" fillId="3" borderId="0" xfId="0" applyFill="1" applyAlignment="1">
      <alignment horizontal="center"/>
    </xf>
    <xf numFmtId="9" fontId="0" fillId="0" borderId="7" xfId="0" applyNumberFormat="1" applyBorder="1"/>
    <xf numFmtId="9" fontId="0" fillId="0" borderId="2" xfId="0" applyNumberFormat="1" applyBorder="1"/>
    <xf numFmtId="168" fontId="0" fillId="0" borderId="7" xfId="0" applyNumberFormat="1" applyBorder="1"/>
    <xf numFmtId="168" fontId="0" fillId="0" borderId="2" xfId="0" applyNumberFormat="1" applyBorder="1"/>
    <xf numFmtId="0" fontId="8" fillId="0" borderId="0" xfId="0" applyFont="1" applyAlignment="1">
      <alignment horizontal="left"/>
    </xf>
    <xf numFmtId="169" fontId="8" fillId="0" borderId="0" xfId="1" applyNumberFormat="1" applyFont="1" applyAlignment="1">
      <alignment horizontal="left"/>
    </xf>
    <xf numFmtId="0" fontId="10" fillId="0" borderId="0" xfId="0" applyFont="1" applyAlignment="1">
      <alignment horizontal="left"/>
    </xf>
    <xf numFmtId="169" fontId="10" fillId="0" borderId="0" xfId="1" applyNumberFormat="1" applyFont="1" applyAlignment="1">
      <alignment horizontal="left"/>
    </xf>
    <xf numFmtId="0" fontId="10" fillId="0" borderId="0" xfId="0" applyFont="1" applyAlignment="1">
      <alignment horizontal="right"/>
    </xf>
    <xf numFmtId="0" fontId="11" fillId="4" borderId="6" xfId="3" applyFont="1" applyAlignment="1">
      <alignment horizontal="center" vertical="center"/>
    </xf>
    <xf numFmtId="168" fontId="0" fillId="0" borderId="0" xfId="4" applyNumberFormat="1" applyFont="1"/>
    <xf numFmtId="0" fontId="0" fillId="0" borderId="0" xfId="0" applyNumberFormat="1"/>
    <xf numFmtId="171" fontId="0" fillId="0" borderId="0" xfId="1" applyNumberFormat="1" applyFont="1" applyAlignment="1">
      <alignment horizontal="right"/>
    </xf>
    <xf numFmtId="0" fontId="12" fillId="3" borderId="0" xfId="2" applyFont="1" applyFill="1" applyBorder="1" applyAlignment="1">
      <alignment horizontal="center" vertical="center"/>
    </xf>
    <xf numFmtId="0" fontId="9" fillId="3" borderId="0" xfId="2" applyFont="1" applyFill="1" applyBorder="1" applyAlignment="1">
      <alignment horizontal="center" vertical="center"/>
    </xf>
    <xf numFmtId="0" fontId="13" fillId="4" borderId="0" xfId="3" applyFont="1" applyBorder="1" applyAlignment="1">
      <alignment horizontal="center" vertical="center"/>
    </xf>
  </cellXfs>
  <cellStyles count="5">
    <cellStyle name="20% - Accent3" xfId="2" builtinId="38"/>
    <cellStyle name="Currency" xfId="1" builtinId="4"/>
    <cellStyle name="Normal" xfId="0" builtinId="0"/>
    <cellStyle name="Output" xfId="3" builtinId="21"/>
    <cellStyle name="Percent" xfId="4" builtinId="5"/>
  </cellStyles>
  <dxfs count="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left/>
        <right/>
      </border>
    </dxf>
    <dxf>
      <border>
        <left/>
        <right/>
      </border>
    </dxf>
    <dxf>
      <border>
        <bottom/>
      </border>
    </dxf>
    <dxf>
      <border>
        <bottom/>
      </border>
    </dxf>
    <dxf>
      <numFmt numFmtId="168" formatCode="0.0%"/>
    </dxf>
    <dxf>
      <numFmt numFmtId="14" formatCode="0.00%"/>
    </dxf>
    <dxf>
      <numFmt numFmtId="13" formatCode="0%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</dxf>
    <dxf>
      <numFmt numFmtId="13" formatCode="0%"/>
    </dxf>
    <dxf>
      <numFmt numFmtId="166" formatCode="0.0"/>
    </dxf>
    <dxf>
      <numFmt numFmtId="166" formatCode="0.0"/>
    </dxf>
    <dxf>
      <numFmt numFmtId="166" formatCode="0.0"/>
    </dxf>
    <dxf>
      <numFmt numFmtId="1" formatCode="0"/>
    </dxf>
    <dxf>
      <numFmt numFmtId="165" formatCode="[$$-240A]\ #,##0.00;\-[$$-240A]\ #,##0.00"/>
    </dxf>
    <dxf>
      <numFmt numFmtId="165" formatCode="[$$-240A]\ #,##0.00;\-[$$-240A]\ #,##0.00"/>
    </dxf>
    <dxf>
      <border>
        <bottom/>
      </border>
    </dxf>
    <dxf>
      <border>
        <bottom/>
      </border>
    </dxf>
    <dxf>
      <border>
        <left/>
        <right/>
      </border>
    </dxf>
    <dxf>
      <border>
        <left/>
        <right/>
      </border>
    </dxf>
    <dxf>
      <numFmt numFmtId="13" formatCode="0%"/>
    </dxf>
    <dxf>
      <numFmt numFmtId="13" formatCode="0%"/>
    </dxf>
    <dxf>
      <numFmt numFmtId="14" formatCode="0.00%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3" formatCode="0%"/>
    </dxf>
    <dxf>
      <numFmt numFmtId="13" formatCode="0%"/>
    </dxf>
    <dxf>
      <numFmt numFmtId="0" formatCode="General"/>
    </dxf>
    <dxf>
      <numFmt numFmtId="164" formatCode="[$$-240A]\ 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F3829"/>
      <color rgb="FFFF818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connections" Target="connections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powerPivotData" Target="model/item.data"/><Relationship Id="rId24" Type="http://schemas.openxmlformats.org/officeDocument/2006/relationships/customXml" Target="../customXml/item12.xml"/><Relationship Id="rId5" Type="http://schemas.openxmlformats.org/officeDocument/2006/relationships/pivotCacheDefinition" Target="pivotCache/pivotCacheDefinition1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eetMetadata" Target="metadata.xml"/><Relationship Id="rId19" Type="http://schemas.openxmlformats.org/officeDocument/2006/relationships/customXml" Target="../customXml/item7.xml"/><Relationship Id="rId31" Type="http://schemas.openxmlformats.org/officeDocument/2006/relationships/customXml" Target="../customXml/item19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Relationship Id="rId30" Type="http://schemas.openxmlformats.org/officeDocument/2006/relationships/customXml" Target="../customXml/item1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[Claro2.xlsx]Análisis Descriptivo!TablaMarcas</c:name>
    <c:fmtId val="6"/>
  </c:pivotSource>
  <c:chart>
    <c:autoTitleDeleted val="1"/>
    <c:pivotFmts>
      <c:pivotFmt>
        <c:idx val="0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5D5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5D5D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EF382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1845813536186848"/>
          <c:y val="0.12990283980328027"/>
          <c:w val="0.75351956287508881"/>
          <c:h val="0.7753386761146129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'Análisis Descriptivo'!$B$4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F38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'Análisis Descriptivo'!$A$5:$A$18</c:f>
              <c:strCache>
                <c:ptCount val="13"/>
                <c:pt idx="0">
                  <c:v>TECNO</c:v>
                </c:pt>
                <c:pt idx="1">
                  <c:v>Nokia</c:v>
                </c:pt>
                <c:pt idx="2">
                  <c:v>TCL</c:v>
                </c:pt>
                <c:pt idx="3">
                  <c:v>ZTE</c:v>
                </c:pt>
                <c:pt idx="4">
                  <c:v>Kalley</c:v>
                </c:pt>
                <c:pt idx="5">
                  <c:v>Honor</c:v>
                </c:pt>
                <c:pt idx="6">
                  <c:v>Huawei</c:v>
                </c:pt>
                <c:pt idx="7">
                  <c:v>Vivo</c:v>
                </c:pt>
                <c:pt idx="8">
                  <c:v>Xiaomi</c:v>
                </c:pt>
                <c:pt idx="9">
                  <c:v>Oppo</c:v>
                </c:pt>
                <c:pt idx="10">
                  <c:v>Motorola</c:v>
                </c:pt>
                <c:pt idx="11">
                  <c:v>Apple</c:v>
                </c:pt>
                <c:pt idx="12">
                  <c:v>Samsung</c:v>
                </c:pt>
              </c:strCache>
            </c:strRef>
          </c:cat>
          <c:val>
            <c:numRef>
              <c:f>'Análisis Descriptivo'!$B$5:$B$18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12</c:v>
                </c:pt>
                <c:pt idx="1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4-4F7D-9B58-2220E1A753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68"/>
        <c:axId val="174796912"/>
        <c:axId val="174822704"/>
      </c:barChart>
      <c:catAx>
        <c:axId val="174796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20" normalizeH="0" baseline="0">
                <a:solidFill>
                  <a:schemeClr val="dk1"/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s-419"/>
          </a:p>
        </c:txPr>
        <c:crossAx val="174822704"/>
        <c:crosses val="autoZero"/>
        <c:auto val="1"/>
        <c:lblAlgn val="ctr"/>
        <c:lblOffset val="100"/>
        <c:noMultiLvlLbl val="0"/>
      </c:catAx>
      <c:valAx>
        <c:axId val="1748227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4796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12700" cap="flat" cmpd="sng" algn="ctr">
      <a:solidFill>
        <a:schemeClr val="bg1">
          <a:lumMod val="85000"/>
        </a:schemeClr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[Claro2.xlsx]Análisis Descriptivo!TablaSistemaOperativo</c:name>
    <c:fmtId val="2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EF3829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38792131568412952"/>
          <c:y val="0.12293884299767295"/>
          <c:w val="0.54215663988754603"/>
          <c:h val="0.756604877097136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'Análisis Descriptivo'!$B$37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EF3829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'Análisis Descriptivo'!$A$38:$A$49</c:f>
              <c:strCache>
                <c:ptCount val="11"/>
                <c:pt idx="0">
                  <c:v>Android 9</c:v>
                </c:pt>
                <c:pt idx="1">
                  <c:v>Android 13 GO</c:v>
                </c:pt>
                <c:pt idx="2">
                  <c:v>Android GO 13</c:v>
                </c:pt>
                <c:pt idx="3">
                  <c:v>Android 11 Go Edition</c:v>
                </c:pt>
                <c:pt idx="4">
                  <c:v>Android 11</c:v>
                </c:pt>
                <c:pt idx="5">
                  <c:v>Android One 12</c:v>
                </c:pt>
                <c:pt idx="6">
                  <c:v>EMUI 13</c:v>
                </c:pt>
                <c:pt idx="7">
                  <c:v>EMUI 12</c:v>
                </c:pt>
                <c:pt idx="8">
                  <c:v>iOS 16</c:v>
                </c:pt>
                <c:pt idx="9">
                  <c:v>Android 13</c:v>
                </c:pt>
                <c:pt idx="10">
                  <c:v>Android 12</c:v>
                </c:pt>
              </c:strCache>
            </c:strRef>
          </c:cat>
          <c:val>
            <c:numRef>
              <c:f>'Análisis Descriptivo'!$B$38:$B$49</c:f>
              <c:numCache>
                <c:formatCode>0%</c:formatCode>
                <c:ptCount val="11"/>
                <c:pt idx="0">
                  <c:v>1.1494252873563218E-2</c:v>
                </c:pt>
                <c:pt idx="1">
                  <c:v>1.1494252873563218E-2</c:v>
                </c:pt>
                <c:pt idx="2">
                  <c:v>1.1494252873563218E-2</c:v>
                </c:pt>
                <c:pt idx="3">
                  <c:v>1.1494252873563218E-2</c:v>
                </c:pt>
                <c:pt idx="4">
                  <c:v>2.2988505747126436E-2</c:v>
                </c:pt>
                <c:pt idx="5">
                  <c:v>2.2988505747126436E-2</c:v>
                </c:pt>
                <c:pt idx="6">
                  <c:v>3.4482758620689655E-2</c:v>
                </c:pt>
                <c:pt idx="7">
                  <c:v>4.5977011494252873E-2</c:v>
                </c:pt>
                <c:pt idx="8">
                  <c:v>0.13793103448275862</c:v>
                </c:pt>
                <c:pt idx="9">
                  <c:v>0.33333333333333331</c:v>
                </c:pt>
                <c:pt idx="10">
                  <c:v>0.35632183908045978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67-4258-BF43-DBDCE689A3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0"/>
        <c:axId val="1025838032"/>
        <c:axId val="1025836368"/>
      </c:barChart>
      <c:catAx>
        <c:axId val="10258380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ptos" panose="020B0004020202020204" pitchFamily="34" charset="0"/>
                <a:ea typeface="+mn-ea"/>
                <a:cs typeface="+mn-cs"/>
              </a:defRPr>
            </a:pPr>
            <a:endParaRPr lang="es-419"/>
          </a:p>
        </c:txPr>
        <c:crossAx val="1025836368"/>
        <c:crosses val="autoZero"/>
        <c:auto val="1"/>
        <c:lblAlgn val="ctr"/>
        <c:lblOffset val="100"/>
        <c:noMultiLvlLbl val="0"/>
      </c:catAx>
      <c:valAx>
        <c:axId val="1025836368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025838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pivotSource>
    <c:name>[Claro2.xlsx]Análisis Descriptivo!TablaDinámica1</c:name>
    <c:fmtId val="26"/>
  </c:pivotSource>
  <c:chart>
    <c:autoTitleDeleted val="1"/>
    <c:pivotFmts>
      <c:pivotFmt>
        <c:idx val="0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EF3829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2"/>
        <c:spPr>
          <a:solidFill>
            <a:schemeClr val="bg1">
              <a:lumMod val="8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bg1">
              <a:lumMod val="5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EF3829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bg1">
              <a:lumMod val="5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bg1">
              <a:lumMod val="8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2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s-419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EF3829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bg1">
              <a:lumMod val="50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bg1">
              <a:lumMod val="85000"/>
            </a:schemeClr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>
        <c:manualLayout>
          <c:layoutTarget val="inner"/>
          <c:xMode val="edge"/>
          <c:yMode val="edge"/>
          <c:x val="0.11824716238878438"/>
          <c:y val="0.18626400377289892"/>
          <c:w val="0.77866584928651783"/>
          <c:h val="0.74724812491484871"/>
        </c:manualLayout>
      </c:layout>
      <c:doughnutChart>
        <c:varyColors val="1"/>
        <c:ser>
          <c:idx val="0"/>
          <c:order val="0"/>
          <c:tx>
            <c:strRef>
              <c:f>'Análisis Descriptivo'!$B$59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rgbClr val="EF3829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00A-4DAA-87D5-1E6CCF7ABEA6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00A-4DAA-87D5-1E6CCF7ABEA6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00A-4DAA-87D5-1E6CCF7ABEA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419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'Análisis Descriptivo'!$A$60:$A$63</c:f>
              <c:strCache>
                <c:ptCount val="3"/>
                <c:pt idx="0">
                  <c:v>Android</c:v>
                </c:pt>
                <c:pt idx="1">
                  <c:v>iOS</c:v>
                </c:pt>
                <c:pt idx="2">
                  <c:v>EMUI</c:v>
                </c:pt>
              </c:strCache>
            </c:strRef>
          </c:cat>
          <c:val>
            <c:numRef>
              <c:f>'Análisis Descriptivo'!$B$60:$B$63</c:f>
              <c:numCache>
                <c:formatCode>0.0%</c:formatCode>
                <c:ptCount val="3"/>
                <c:pt idx="0">
                  <c:v>0.7816091954022989</c:v>
                </c:pt>
                <c:pt idx="1">
                  <c:v>0.13793103448275862</c:v>
                </c:pt>
                <c:pt idx="2">
                  <c:v>8.0459770114942528E-2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00A-4DAA-87D5-1E6CCF7ABEA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4236345299900716"/>
          <c:y val="0.10430057598990823"/>
          <c:w val="0.48543263083627469"/>
          <c:h val="6.816769061211726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738186</xdr:colOff>
      <xdr:row>0</xdr:row>
      <xdr:rowOff>59531</xdr:rowOff>
    </xdr:from>
    <xdr:to>
      <xdr:col>3</xdr:col>
      <xdr:colOff>666750</xdr:colOff>
      <xdr:row>4</xdr:row>
      <xdr:rowOff>147674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517D2917-4538-457C-835B-B48E03161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6" y="59531"/>
          <a:ext cx="1452564" cy="909674"/>
        </a:xfrm>
        <a:prstGeom prst="rect">
          <a:avLst/>
        </a:prstGeom>
      </xdr:spPr>
    </xdr:pic>
    <xdr:clientData/>
  </xdr:twoCellAnchor>
  <xdr:twoCellAnchor>
    <xdr:from>
      <xdr:col>1</xdr:col>
      <xdr:colOff>753436</xdr:colOff>
      <xdr:row>15</xdr:row>
      <xdr:rowOff>178593</xdr:rowOff>
    </xdr:from>
    <xdr:to>
      <xdr:col>7</xdr:col>
      <xdr:colOff>47624</xdr:colOff>
      <xdr:row>33</xdr:row>
      <xdr:rowOff>111124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D2553FF7-C93F-4D9C-B411-6F7C309497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1033564</xdr:colOff>
      <xdr:row>10</xdr:row>
      <xdr:rowOff>177801</xdr:rowOff>
    </xdr:from>
    <xdr:to>
      <xdr:col>11</xdr:col>
      <xdr:colOff>2371117</xdr:colOff>
      <xdr:row>43</xdr:row>
      <xdr:rowOff>174625</xdr:rowOff>
    </xdr:to>
    <xdr:graphicFrame macro="">
      <xdr:nvGraphicFramePr>
        <xdr:cNvPr id="33" name="Gráfico 32">
          <a:extLst>
            <a:ext uri="{FF2B5EF4-FFF2-40B4-BE49-F238E27FC236}">
              <a16:creationId xmlns:a16="http://schemas.microsoft.com/office/drawing/2014/main" id="{81A4583B-C37D-4558-A695-CDCD389C5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1</xdr:col>
      <xdr:colOff>732137</xdr:colOff>
      <xdr:row>8</xdr:row>
      <xdr:rowOff>166688</xdr:rowOff>
    </xdr:from>
    <xdr:ext cx="2812144" cy="342786"/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B57F3349-BBD3-4B91-B533-9065CA65B699}"/>
            </a:ext>
          </a:extLst>
        </xdr:cNvPr>
        <xdr:cNvSpPr txBox="1"/>
      </xdr:nvSpPr>
      <xdr:spPr>
        <a:xfrm>
          <a:off x="732137" y="1754188"/>
          <a:ext cx="28121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s-419" sz="1600" b="1" baseline="0">
              <a:solidFill>
                <a:schemeClr val="bg1">
                  <a:lumMod val="65000"/>
                </a:schemeClr>
              </a:solidFill>
              <a:latin typeface="+mj-lt"/>
              <a:ea typeface="+mn-ea"/>
              <a:cs typeface="+mn-cs"/>
            </a:rPr>
            <a:t>DISPOSITIVOS</a:t>
          </a:r>
        </a:p>
      </xdr:txBody>
    </xdr:sp>
    <xdr:clientData/>
  </xdr:oneCellAnchor>
  <xdr:oneCellAnchor>
    <xdr:from>
      <xdr:col>1</xdr:col>
      <xdr:colOff>551007</xdr:colOff>
      <xdr:row>47</xdr:row>
      <xdr:rowOff>50861</xdr:rowOff>
    </xdr:from>
    <xdr:ext cx="4005118" cy="342786"/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BE9D7984-964B-45D0-BED7-5FF4170C65A1}"/>
            </a:ext>
          </a:extLst>
        </xdr:cNvPr>
        <xdr:cNvSpPr txBox="1"/>
      </xdr:nvSpPr>
      <xdr:spPr>
        <a:xfrm>
          <a:off x="551007" y="9242486"/>
          <a:ext cx="400511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419" sz="1600" b="1" baseline="0">
              <a:solidFill>
                <a:schemeClr val="bg1">
                  <a:lumMod val="65000"/>
                </a:schemeClr>
              </a:solidFill>
              <a:latin typeface="+mj-lt"/>
              <a:ea typeface="+mn-ea"/>
              <a:cs typeface="+mn-cs"/>
            </a:rPr>
            <a:t>CARACTERÍSTICAS ESTADÍSTICOS POR MARCA</a:t>
          </a:r>
        </a:p>
      </xdr:txBody>
    </xdr:sp>
    <xdr:clientData/>
  </xdr:oneCellAnchor>
  <xdr:oneCellAnchor>
    <xdr:from>
      <xdr:col>8</xdr:col>
      <xdr:colOff>29516</xdr:colOff>
      <xdr:row>8</xdr:row>
      <xdr:rowOff>139967</xdr:rowOff>
    </xdr:from>
    <xdr:ext cx="2812144" cy="342786"/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87DF3E13-D46F-4006-B207-4C7DDBD17E88}"/>
            </a:ext>
          </a:extLst>
        </xdr:cNvPr>
        <xdr:cNvSpPr txBox="1"/>
      </xdr:nvSpPr>
      <xdr:spPr>
        <a:xfrm>
          <a:off x="5903266" y="1727467"/>
          <a:ext cx="28121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s-419" sz="1600" b="1" baseline="0">
              <a:solidFill>
                <a:schemeClr val="bg1">
                  <a:lumMod val="65000"/>
                </a:schemeClr>
              </a:solidFill>
              <a:latin typeface="+mj-lt"/>
              <a:ea typeface="+mn-ea"/>
              <a:cs typeface="+mn-cs"/>
            </a:rPr>
            <a:t>SISTEMAS</a:t>
          </a:r>
          <a:r>
            <a:rPr lang="es-419" sz="1400" b="1" baseline="0">
              <a:solidFill>
                <a:schemeClr val="bg1">
                  <a:lumMod val="65000"/>
                </a:schemeClr>
              </a:solidFill>
              <a:latin typeface="+mj-lt"/>
            </a:rPr>
            <a:t> </a:t>
          </a:r>
          <a:r>
            <a:rPr lang="es-419" sz="1600" b="1" baseline="0">
              <a:solidFill>
                <a:schemeClr val="bg1">
                  <a:lumMod val="65000"/>
                </a:schemeClr>
              </a:solidFill>
              <a:latin typeface="+mj-lt"/>
              <a:ea typeface="+mn-ea"/>
              <a:cs typeface="+mn-cs"/>
            </a:rPr>
            <a:t>OPERATIVOS</a:t>
          </a:r>
        </a:p>
      </xdr:txBody>
    </xdr:sp>
    <xdr:clientData/>
  </xdr:oneCellAnchor>
  <xdr:twoCellAnchor>
    <xdr:from>
      <xdr:col>8</xdr:col>
      <xdr:colOff>67381</xdr:colOff>
      <xdr:row>11</xdr:row>
      <xdr:rowOff>0</xdr:rowOff>
    </xdr:from>
    <xdr:to>
      <xdr:col>9</xdr:col>
      <xdr:colOff>972767</xdr:colOff>
      <xdr:row>43</xdr:row>
      <xdr:rowOff>175461</xdr:rowOff>
    </xdr:to>
    <xdr:graphicFrame macro="">
      <xdr:nvGraphicFramePr>
        <xdr:cNvPr id="17" name="Gráfico 16">
          <a:extLst>
            <a:ext uri="{FF2B5EF4-FFF2-40B4-BE49-F238E27FC236}">
              <a16:creationId xmlns:a16="http://schemas.microsoft.com/office/drawing/2014/main" id="{FF9E9F68-9F31-4643-9EB0-D3B3047AA4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7</xdr:col>
      <xdr:colOff>713169</xdr:colOff>
      <xdr:row>47</xdr:row>
      <xdr:rowOff>26908</xdr:rowOff>
    </xdr:from>
    <xdr:ext cx="2812144" cy="342786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D8FF1400-363C-48A9-8FC9-2AA1A1AD8C8B}"/>
            </a:ext>
          </a:extLst>
        </xdr:cNvPr>
        <xdr:cNvSpPr txBox="1"/>
      </xdr:nvSpPr>
      <xdr:spPr>
        <a:xfrm>
          <a:off x="5824919" y="9218533"/>
          <a:ext cx="28121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419" sz="1600" b="1" baseline="0">
              <a:solidFill>
                <a:schemeClr val="bg1">
                  <a:lumMod val="65000"/>
                </a:schemeClr>
              </a:solidFill>
              <a:latin typeface="+mj-lt"/>
              <a:ea typeface="+mn-ea"/>
              <a:cs typeface="+mn-cs"/>
            </a:rPr>
            <a:t>DISPOSITIVOS</a:t>
          </a:r>
          <a:r>
            <a:rPr lang="es-419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419" sz="1600" b="1" baseline="0">
              <a:solidFill>
                <a:schemeClr val="bg1">
                  <a:lumMod val="65000"/>
                </a:schemeClr>
              </a:solidFill>
              <a:latin typeface="+mj-lt"/>
              <a:ea typeface="+mn-ea"/>
              <a:cs typeface="+mn-cs"/>
            </a:rPr>
            <a:t>INDIVIDUALES</a:t>
          </a:r>
        </a:p>
      </xdr:txBody>
    </xdr:sp>
    <xdr:clientData/>
  </xdr:oneCellAnchor>
  <xdr:twoCellAnchor>
    <xdr:from>
      <xdr:col>4</xdr:col>
      <xdr:colOff>682625</xdr:colOff>
      <xdr:row>38</xdr:row>
      <xdr:rowOff>170656</xdr:rowOff>
    </xdr:from>
    <xdr:to>
      <xdr:col>7</xdr:col>
      <xdr:colOff>35720</xdr:colOff>
      <xdr:row>44</xdr:row>
      <xdr:rowOff>3969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AED8E34A-357F-44D3-04E4-947AD11CD63A}"/>
            </a:ext>
          </a:extLst>
        </xdr:cNvPr>
        <xdr:cNvGrpSpPr/>
      </xdr:nvGrpSpPr>
      <xdr:grpSpPr>
        <a:xfrm>
          <a:off x="2952967" y="7660177"/>
          <a:ext cx="2158404" cy="1007628"/>
          <a:chOff x="2968625" y="7473156"/>
          <a:chExt cx="2178845" cy="976313"/>
        </a:xfrm>
      </xdr:grpSpPr>
      <xdr:sp macro="" textlink="">
        <xdr:nvSpPr>
          <xdr:cNvPr id="35" name="Rectángulo 34">
            <a:extLst>
              <a:ext uri="{FF2B5EF4-FFF2-40B4-BE49-F238E27FC236}">
                <a16:creationId xmlns:a16="http://schemas.microsoft.com/office/drawing/2014/main" id="{ADB7A381-406B-4ECC-B452-9C4625776648}"/>
              </a:ext>
            </a:extLst>
          </xdr:cNvPr>
          <xdr:cNvSpPr/>
        </xdr:nvSpPr>
        <xdr:spPr>
          <a:xfrm>
            <a:off x="2968625" y="7473156"/>
            <a:ext cx="2178845" cy="976313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s-419" sz="1400" b="1">
                <a:solidFill>
                  <a:schemeClr val="dk1"/>
                </a:solidFill>
                <a:latin typeface="Aptos" panose="020B0004020202020204" pitchFamily="34" charset="0"/>
                <a:ea typeface="+mn-ea"/>
                <a:cs typeface="+mn-cs"/>
              </a:rPr>
              <a:t> DIFERENCIA </a:t>
            </a:r>
          </a:p>
        </xdr:txBody>
      </xdr:sp>
      <xdr:sp macro="" textlink="DIFERENCIA">
        <xdr:nvSpPr>
          <xdr:cNvPr id="8" name="CuadroTexto 10">
            <a:extLst>
              <a:ext uri="{FF2B5EF4-FFF2-40B4-BE49-F238E27FC236}">
                <a16:creationId xmlns:a16="http://schemas.microsoft.com/office/drawing/2014/main" id="{9716950D-2B03-4EFF-B614-BE9EDA5A8D23}"/>
              </a:ext>
            </a:extLst>
          </xdr:cNvPr>
          <xdr:cNvSpPr txBox="1"/>
        </xdr:nvSpPr>
        <xdr:spPr>
          <a:xfrm>
            <a:off x="3423914" y="7854156"/>
            <a:ext cx="1273416" cy="3631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6DB2ECD4-6E86-4A50-844D-DAE2AE9E2D5C}" type="TxLink">
              <a:rPr lang="en-US" sz="20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algn="ctr"/>
              <a:t>75</a:t>
            </a:fld>
            <a:endParaRPr lang="es-419" sz="2800"/>
          </a:p>
        </xdr:txBody>
      </xdr:sp>
    </xdr:grpSp>
    <xdr:clientData/>
  </xdr:twoCellAnchor>
  <xdr:twoCellAnchor>
    <xdr:from>
      <xdr:col>2</xdr:col>
      <xdr:colOff>13086</xdr:colOff>
      <xdr:row>10</xdr:row>
      <xdr:rowOff>178593</xdr:rowOff>
    </xdr:from>
    <xdr:to>
      <xdr:col>7</xdr:col>
      <xdr:colOff>35718</xdr:colOff>
      <xdr:row>15</xdr:row>
      <xdr:rowOff>73130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E1963317-141A-4E04-ACCB-589AB08F0937}"/>
            </a:ext>
          </a:extLst>
        </xdr:cNvPr>
        <xdr:cNvSpPr/>
      </xdr:nvSpPr>
      <xdr:spPr>
        <a:xfrm>
          <a:off x="775086" y="2147093"/>
          <a:ext cx="4372382" cy="847037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/>
          <a:r>
            <a:rPr lang="es-419" sz="1600" b="1">
              <a:solidFill>
                <a:schemeClr val="dk1"/>
              </a:solidFill>
              <a:latin typeface="Aptos" panose="020B0004020202020204" pitchFamily="34" charset="0"/>
              <a:ea typeface="+mn-ea"/>
              <a:cs typeface="+mn-cs"/>
            </a:rPr>
            <a:t> TOTAL DISPOSITIVOS </a:t>
          </a:r>
        </a:p>
      </xdr:txBody>
    </xdr:sp>
    <xdr:clientData/>
  </xdr:twoCellAnchor>
  <xdr:twoCellAnchor>
    <xdr:from>
      <xdr:col>4</xdr:col>
      <xdr:colOff>38569</xdr:colOff>
      <xdr:row>12</xdr:row>
      <xdr:rowOff>174624</xdr:rowOff>
    </xdr:from>
    <xdr:to>
      <xdr:col>5</xdr:col>
      <xdr:colOff>10235</xdr:colOff>
      <xdr:row>14</xdr:row>
      <xdr:rowOff>156761</xdr:rowOff>
    </xdr:to>
    <xdr:sp macro="" textlink="TOTALDISPOSITVOS">
      <xdr:nvSpPr>
        <xdr:cNvPr id="2" name="CuadroTexto 10">
          <a:extLst>
            <a:ext uri="{FF2B5EF4-FFF2-40B4-BE49-F238E27FC236}">
              <a16:creationId xmlns:a16="http://schemas.microsoft.com/office/drawing/2014/main" id="{B1C36CA4-70BC-46A0-83C8-A6D201AA7351}"/>
            </a:ext>
          </a:extLst>
        </xdr:cNvPr>
        <xdr:cNvSpPr txBox="1"/>
      </xdr:nvSpPr>
      <xdr:spPr>
        <a:xfrm>
          <a:off x="2324569" y="2524124"/>
          <a:ext cx="1273416" cy="363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fld id="{62AE370D-B9CC-4F59-9137-5F50AA524321}" type="TxLink">
            <a:rPr lang="en-US" sz="2400" b="0" i="0" u="none" strike="noStrike">
              <a:solidFill>
                <a:srgbClr val="FF8181"/>
              </a:solidFill>
              <a:latin typeface="Calibri"/>
              <a:ea typeface="Calibri"/>
              <a:cs typeface="Calibri"/>
            </a:rPr>
            <a:t>87</a:t>
          </a:fld>
          <a:endParaRPr lang="es-419" sz="2400">
            <a:solidFill>
              <a:srgbClr val="FF8181"/>
            </a:solidFill>
          </a:endParaRPr>
        </a:p>
      </xdr:txBody>
    </xdr:sp>
    <xdr:clientData/>
  </xdr:twoCellAnchor>
  <xdr:twoCellAnchor>
    <xdr:from>
      <xdr:col>1</xdr:col>
      <xdr:colOff>714375</xdr:colOff>
      <xdr:row>34</xdr:row>
      <xdr:rowOff>5557</xdr:rowOff>
    </xdr:from>
    <xdr:to>
      <xdr:col>7</xdr:col>
      <xdr:colOff>31750</xdr:colOff>
      <xdr:row>38</xdr:row>
      <xdr:rowOff>63501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3F225127-47F6-946B-E0E7-CA1E18C50035}"/>
            </a:ext>
          </a:extLst>
        </xdr:cNvPr>
        <xdr:cNvGrpSpPr/>
      </xdr:nvGrpSpPr>
      <xdr:grpSpPr>
        <a:xfrm>
          <a:off x="714375" y="6712201"/>
          <a:ext cx="4393026" cy="840821"/>
          <a:chOff x="714375" y="6546057"/>
          <a:chExt cx="4429125" cy="819944"/>
        </a:xfrm>
      </xdr:grpSpPr>
      <xdr:sp macro="" textlink="">
        <xdr:nvSpPr>
          <xdr:cNvPr id="10" name="Rectángulo 34">
            <a:extLst>
              <a:ext uri="{FF2B5EF4-FFF2-40B4-BE49-F238E27FC236}">
                <a16:creationId xmlns:a16="http://schemas.microsoft.com/office/drawing/2014/main" id="{71EAC26B-1255-46B2-8F82-7EE1C578549A}"/>
              </a:ext>
            </a:extLst>
          </xdr:cNvPr>
          <xdr:cNvSpPr/>
        </xdr:nvSpPr>
        <xdr:spPr>
          <a:xfrm>
            <a:off x="714375" y="6546057"/>
            <a:ext cx="4429125" cy="819944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s-419" sz="1400" b="1">
                <a:solidFill>
                  <a:schemeClr val="dk1"/>
                </a:solidFill>
                <a:latin typeface="Aptos" panose="020B0004020202020204" pitchFamily="34" charset="0"/>
                <a:ea typeface="+mn-ea"/>
                <a:cs typeface="+mn-cs"/>
              </a:rPr>
              <a:t> DISPOTIVOS POR MARCA </a:t>
            </a:r>
          </a:p>
        </xdr:txBody>
      </xdr:sp>
      <xdr:sp macro="" textlink="DISPOSITIVOS">
        <xdr:nvSpPr>
          <xdr:cNvPr id="20" name="CuadroTexto 10">
            <a:extLst>
              <a:ext uri="{FF2B5EF4-FFF2-40B4-BE49-F238E27FC236}">
                <a16:creationId xmlns:a16="http://schemas.microsoft.com/office/drawing/2014/main" id="{39B3BC2F-3040-42F5-B3FC-8DE648459232}"/>
              </a:ext>
            </a:extLst>
          </xdr:cNvPr>
          <xdr:cNvSpPr txBox="1"/>
        </xdr:nvSpPr>
        <xdr:spPr>
          <a:xfrm>
            <a:off x="2260479" y="6895306"/>
            <a:ext cx="1273416" cy="3631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27B4B3F3-3F24-42FA-BF51-F679E6E11707}" type="TxLink">
              <a:rPr lang="en-US" sz="20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12</a:t>
            </a:fld>
            <a:endParaRPr lang="es-419" sz="4800"/>
          </a:p>
        </xdr:txBody>
      </xdr:sp>
    </xdr:grpSp>
    <xdr:clientData/>
  </xdr:twoCellAnchor>
  <xdr:twoCellAnchor>
    <xdr:from>
      <xdr:col>1</xdr:col>
      <xdr:colOff>684515</xdr:colOff>
      <xdr:row>38</xdr:row>
      <xdr:rowOff>174625</xdr:rowOff>
    </xdr:from>
    <xdr:to>
      <xdr:col>4</xdr:col>
      <xdr:colOff>583407</xdr:colOff>
      <xdr:row>43</xdr:row>
      <xdr:rowOff>174625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0C21235D-93EF-5310-E3C9-68C55B4F72C1}"/>
            </a:ext>
          </a:extLst>
        </xdr:cNvPr>
        <xdr:cNvGrpSpPr/>
      </xdr:nvGrpSpPr>
      <xdr:grpSpPr>
        <a:xfrm>
          <a:off x="684515" y="7664146"/>
          <a:ext cx="2169234" cy="978595"/>
          <a:chOff x="684515" y="7477125"/>
          <a:chExt cx="2184892" cy="952500"/>
        </a:xfrm>
      </xdr:grpSpPr>
      <xdr:sp macro="" textlink="">
        <xdr:nvSpPr>
          <xdr:cNvPr id="36" name="Rectángulo 35">
            <a:extLst>
              <a:ext uri="{FF2B5EF4-FFF2-40B4-BE49-F238E27FC236}">
                <a16:creationId xmlns:a16="http://schemas.microsoft.com/office/drawing/2014/main" id="{596D4081-0D02-46AA-A136-A3426D65B280}"/>
              </a:ext>
            </a:extLst>
          </xdr:cNvPr>
          <xdr:cNvSpPr/>
        </xdr:nvSpPr>
        <xdr:spPr>
          <a:xfrm>
            <a:off x="684515" y="7477125"/>
            <a:ext cx="2184892" cy="952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s-419" sz="1400" b="1">
                <a:solidFill>
                  <a:schemeClr val="dk1"/>
                </a:solidFill>
                <a:latin typeface="Aptos" panose="020B0004020202020204" pitchFamily="34" charset="0"/>
                <a:ea typeface="+mn-ea"/>
                <a:cs typeface="+mn-cs"/>
              </a:rPr>
              <a:t> % DISPOSITIVOS </a:t>
            </a:r>
          </a:p>
        </xdr:txBody>
      </xdr:sp>
      <xdr:sp macro="" textlink="PORCENTAJEDISPOSITIVOS">
        <xdr:nvSpPr>
          <xdr:cNvPr id="21" name="CuadroTexto 10">
            <a:extLst>
              <a:ext uri="{FF2B5EF4-FFF2-40B4-BE49-F238E27FC236}">
                <a16:creationId xmlns:a16="http://schemas.microsoft.com/office/drawing/2014/main" id="{F17681EC-7563-449C-B818-32F847F1DEDF}"/>
              </a:ext>
            </a:extLst>
          </xdr:cNvPr>
          <xdr:cNvSpPr txBox="1"/>
        </xdr:nvSpPr>
        <xdr:spPr>
          <a:xfrm>
            <a:off x="1179189" y="7911306"/>
            <a:ext cx="1273416" cy="36313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fld id="{030118B0-16B4-4A71-B7D6-C058635425A3}" type="TxLink">
              <a:rPr lang="en-US" sz="20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13.8%</a:t>
            </a:fld>
            <a:endParaRPr lang="es-419" sz="20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1</xdr:col>
      <xdr:colOff>627062</xdr:colOff>
      <xdr:row>49</xdr:row>
      <xdr:rowOff>179387</xdr:rowOff>
    </xdr:from>
    <xdr:to>
      <xdr:col>4</xdr:col>
      <xdr:colOff>525954</xdr:colOff>
      <xdr:row>53</xdr:row>
      <xdr:rowOff>14531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63EDC68B-5F6F-A340-94B9-6ADE2626E465}"/>
            </a:ext>
          </a:extLst>
        </xdr:cNvPr>
        <xdr:cNvGrpSpPr/>
      </xdr:nvGrpSpPr>
      <xdr:grpSpPr>
        <a:xfrm>
          <a:off x="627062" y="9991442"/>
          <a:ext cx="2169234" cy="970315"/>
          <a:chOff x="635000" y="10048875"/>
          <a:chExt cx="2184892" cy="952500"/>
        </a:xfrm>
      </xdr:grpSpPr>
      <xdr:sp macro="" textlink="">
        <xdr:nvSpPr>
          <xdr:cNvPr id="11" name="Rectángulo 35">
            <a:extLst>
              <a:ext uri="{FF2B5EF4-FFF2-40B4-BE49-F238E27FC236}">
                <a16:creationId xmlns:a16="http://schemas.microsoft.com/office/drawing/2014/main" id="{B14AE24F-A82E-456D-A305-5B387C24EE18}"/>
              </a:ext>
            </a:extLst>
          </xdr:cNvPr>
          <xdr:cNvSpPr/>
        </xdr:nvSpPr>
        <xdr:spPr>
          <a:xfrm>
            <a:off x="635000" y="10048875"/>
            <a:ext cx="2184892" cy="952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s-419" sz="1400" b="1">
                <a:solidFill>
                  <a:schemeClr val="dk1"/>
                </a:solidFill>
                <a:latin typeface="Aptos" panose="020B0004020202020204" pitchFamily="34" charset="0"/>
                <a:ea typeface="+mn-ea"/>
                <a:cs typeface="+mn-cs"/>
              </a:rPr>
              <a:t> PRECIO PROMEDIO </a:t>
            </a:r>
          </a:p>
        </xdr:txBody>
      </xdr:sp>
      <xdr:sp macro="" textlink="PRECIOPROMEDIO">
        <xdr:nvSpPr>
          <xdr:cNvPr id="22" name="CuadroTexto 10">
            <a:extLst>
              <a:ext uri="{FF2B5EF4-FFF2-40B4-BE49-F238E27FC236}">
                <a16:creationId xmlns:a16="http://schemas.microsoft.com/office/drawing/2014/main" id="{47BBDEA9-2791-443F-A9E0-7499D4C9B6D5}"/>
              </a:ext>
            </a:extLst>
          </xdr:cNvPr>
          <xdr:cNvSpPr txBox="1"/>
        </xdr:nvSpPr>
        <xdr:spPr>
          <a:xfrm>
            <a:off x="857250" y="10414001"/>
            <a:ext cx="1746250" cy="3790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fld id="{9838BE39-A273-45A8-A021-D1E3559C078E}" type="TxLink">
              <a:rPr lang="en-US" sz="20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t>$2,091,638</a:t>
            </a:fld>
            <a:endParaRPr lang="es-419" sz="4800"/>
          </a:p>
        </xdr:txBody>
      </xdr:sp>
    </xdr:grpSp>
    <xdr:clientData/>
  </xdr:twoCellAnchor>
  <xdr:twoCellAnchor>
    <xdr:from>
      <xdr:col>1</xdr:col>
      <xdr:colOff>627062</xdr:colOff>
      <xdr:row>53</xdr:row>
      <xdr:rowOff>128103</xdr:rowOff>
    </xdr:from>
    <xdr:to>
      <xdr:col>4</xdr:col>
      <xdr:colOff>525954</xdr:colOff>
      <xdr:row>56</xdr:row>
      <xdr:rowOff>175727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5197A758-D86C-B701-B471-5220E3B06D95}"/>
            </a:ext>
          </a:extLst>
        </xdr:cNvPr>
        <xdr:cNvGrpSpPr/>
      </xdr:nvGrpSpPr>
      <xdr:grpSpPr>
        <a:xfrm>
          <a:off x="627062" y="11075329"/>
          <a:ext cx="2169234" cy="947932"/>
          <a:chOff x="619125" y="11303000"/>
          <a:chExt cx="2184892" cy="952500"/>
        </a:xfrm>
      </xdr:grpSpPr>
      <xdr:sp macro="" textlink="">
        <xdr:nvSpPr>
          <xdr:cNvPr id="24" name="Rectángulo 35">
            <a:extLst>
              <a:ext uri="{FF2B5EF4-FFF2-40B4-BE49-F238E27FC236}">
                <a16:creationId xmlns:a16="http://schemas.microsoft.com/office/drawing/2014/main" id="{791B5DCA-1668-4EC8-820F-5E0D61C3543E}"/>
              </a:ext>
            </a:extLst>
          </xdr:cNvPr>
          <xdr:cNvSpPr/>
        </xdr:nvSpPr>
        <xdr:spPr>
          <a:xfrm>
            <a:off x="619125" y="11303000"/>
            <a:ext cx="2184892" cy="952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s-419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PROMEDIO CÁMARA</a:t>
            </a:r>
            <a:r>
              <a:rPr lang="es-419" sz="1100" b="1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TRASERA</a:t>
            </a:r>
            <a:r>
              <a:rPr lang="es-419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es-419" sz="1400" b="1">
              <a:solidFill>
                <a:schemeClr val="dk1"/>
              </a:solidFill>
              <a:latin typeface="Aptos" panose="020B0004020202020204" pitchFamily="34" charset="0"/>
              <a:ea typeface="+mn-ea"/>
              <a:cs typeface="+mn-cs"/>
            </a:endParaRPr>
          </a:p>
        </xdr:txBody>
      </xdr:sp>
      <xdr:sp macro="" textlink="PROMEDIOCAMARATRASERA">
        <xdr:nvSpPr>
          <xdr:cNvPr id="25" name="CuadroTexto 10">
            <a:extLst>
              <a:ext uri="{FF2B5EF4-FFF2-40B4-BE49-F238E27FC236}">
                <a16:creationId xmlns:a16="http://schemas.microsoft.com/office/drawing/2014/main" id="{5BA91419-7E98-4562-B637-B825E2A0CC8A}"/>
              </a:ext>
            </a:extLst>
          </xdr:cNvPr>
          <xdr:cNvSpPr txBox="1"/>
        </xdr:nvSpPr>
        <xdr:spPr>
          <a:xfrm>
            <a:off x="984250" y="11668126"/>
            <a:ext cx="1746250" cy="3790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fld id="{4192CB36-60F2-4062-B557-E9019E962F23}" type="TxLink">
              <a:rPr lang="en-US" sz="20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19.0</a:t>
            </a:fld>
            <a:endParaRPr lang="es-419" sz="20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1</xdr:col>
      <xdr:colOff>627062</xdr:colOff>
      <xdr:row>56</xdr:row>
      <xdr:rowOff>283802</xdr:rowOff>
    </xdr:from>
    <xdr:to>
      <xdr:col>4</xdr:col>
      <xdr:colOff>525954</xdr:colOff>
      <xdr:row>60</xdr:row>
      <xdr:rowOff>11484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9A72731A-E7C0-CE8F-A727-FD5518BA9BB3}"/>
            </a:ext>
          </a:extLst>
        </xdr:cNvPr>
        <xdr:cNvGrpSpPr/>
      </xdr:nvGrpSpPr>
      <xdr:grpSpPr>
        <a:xfrm>
          <a:off x="627062" y="12131336"/>
          <a:ext cx="2169234" cy="928093"/>
          <a:chOff x="627062" y="11888427"/>
          <a:chExt cx="2184892" cy="934182"/>
        </a:xfrm>
      </xdr:grpSpPr>
      <xdr:sp macro="" textlink="">
        <xdr:nvSpPr>
          <xdr:cNvPr id="26" name="Rectángulo 35">
            <a:extLst>
              <a:ext uri="{FF2B5EF4-FFF2-40B4-BE49-F238E27FC236}">
                <a16:creationId xmlns:a16="http://schemas.microsoft.com/office/drawing/2014/main" id="{4339AABC-7021-4E31-86B3-84C7A827DE56}"/>
              </a:ext>
            </a:extLst>
          </xdr:cNvPr>
          <xdr:cNvSpPr/>
        </xdr:nvSpPr>
        <xdr:spPr>
          <a:xfrm>
            <a:off x="627062" y="11888427"/>
            <a:ext cx="2184892" cy="934182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s-419" sz="1050" b="1">
                <a:solidFill>
                  <a:schemeClr val="dk1"/>
                </a:solidFill>
                <a:latin typeface="Aptos" panose="020B0004020202020204" pitchFamily="34" charset="0"/>
                <a:ea typeface="+mn-ea"/>
                <a:cs typeface="+mn-cs"/>
              </a:rPr>
              <a:t>   PROMEDIO ALMACENAMIENTO</a:t>
            </a:r>
          </a:p>
        </xdr:txBody>
      </xdr:sp>
      <xdr:sp macro="" textlink="PROMEDIOMEMORIAINTERNA">
        <xdr:nvSpPr>
          <xdr:cNvPr id="27" name="CuadroTexto 10">
            <a:extLst>
              <a:ext uri="{FF2B5EF4-FFF2-40B4-BE49-F238E27FC236}">
                <a16:creationId xmlns:a16="http://schemas.microsoft.com/office/drawing/2014/main" id="{31573372-4CEC-41D3-8E6A-3E333EEE11B2}"/>
              </a:ext>
            </a:extLst>
          </xdr:cNvPr>
          <xdr:cNvSpPr txBox="1"/>
        </xdr:nvSpPr>
        <xdr:spPr>
          <a:xfrm>
            <a:off x="846383" y="12298247"/>
            <a:ext cx="1746250" cy="3790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fld id="{4EDB915D-F8BE-4CA5-9050-E149EED639FA}" type="TxLink">
              <a:rPr lang="en-US" sz="20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149.3</a:t>
            </a:fld>
            <a:endParaRPr lang="es-419" sz="20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4</xdr:col>
      <xdr:colOff>628649</xdr:colOff>
      <xdr:row>49</xdr:row>
      <xdr:rowOff>184272</xdr:rowOff>
    </xdr:from>
    <xdr:to>
      <xdr:col>7</xdr:col>
      <xdr:colOff>79374</xdr:colOff>
      <xdr:row>53</xdr:row>
      <xdr:rowOff>9647</xdr:rowOff>
    </xdr:to>
    <xdr:grpSp>
      <xdr:nvGrpSpPr>
        <xdr:cNvPr id="50" name="Group 49">
          <a:extLst>
            <a:ext uri="{FF2B5EF4-FFF2-40B4-BE49-F238E27FC236}">
              <a16:creationId xmlns:a16="http://schemas.microsoft.com/office/drawing/2014/main" id="{1529C52E-F687-EECA-262E-AC918B6BBAC3}"/>
            </a:ext>
          </a:extLst>
        </xdr:cNvPr>
        <xdr:cNvGrpSpPr/>
      </xdr:nvGrpSpPr>
      <xdr:grpSpPr>
        <a:xfrm>
          <a:off x="2898991" y="9996327"/>
          <a:ext cx="2256034" cy="960546"/>
          <a:chOff x="2914650" y="10026650"/>
          <a:chExt cx="2184892" cy="952500"/>
        </a:xfrm>
      </xdr:grpSpPr>
      <xdr:sp macro="" textlink="">
        <xdr:nvSpPr>
          <xdr:cNvPr id="42" name="Rectángulo 35">
            <a:extLst>
              <a:ext uri="{FF2B5EF4-FFF2-40B4-BE49-F238E27FC236}">
                <a16:creationId xmlns:a16="http://schemas.microsoft.com/office/drawing/2014/main" id="{C1E390A5-95C4-45C7-8B89-18407F926481}"/>
              </a:ext>
            </a:extLst>
          </xdr:cNvPr>
          <xdr:cNvSpPr/>
        </xdr:nvSpPr>
        <xdr:spPr>
          <a:xfrm>
            <a:off x="2914650" y="10026650"/>
            <a:ext cx="2184892" cy="952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s-419" sz="1400" b="1">
                <a:solidFill>
                  <a:schemeClr val="dk1"/>
                </a:solidFill>
                <a:latin typeface="Aptos" panose="020B0004020202020204" pitchFamily="34" charset="0"/>
                <a:ea typeface="+mn-ea"/>
                <a:cs typeface="+mn-cs"/>
              </a:rPr>
              <a:t> PROMEDIO PANTALLA </a:t>
            </a:r>
          </a:p>
        </xdr:txBody>
      </xdr:sp>
      <xdr:sp macro="" textlink="PROMEDIOPANTALLA">
        <xdr:nvSpPr>
          <xdr:cNvPr id="43" name="CuadroTexto 10">
            <a:extLst>
              <a:ext uri="{FF2B5EF4-FFF2-40B4-BE49-F238E27FC236}">
                <a16:creationId xmlns:a16="http://schemas.microsoft.com/office/drawing/2014/main" id="{249824EC-7B5F-4D6C-B21C-D6ABC2A03F36}"/>
              </a:ext>
            </a:extLst>
          </xdr:cNvPr>
          <xdr:cNvSpPr txBox="1"/>
        </xdr:nvSpPr>
        <xdr:spPr>
          <a:xfrm>
            <a:off x="3136900" y="10391776"/>
            <a:ext cx="1746250" cy="3790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fld id="{E1CF08F3-A4DD-4276-986C-81CD96CDCA0C}" type="TxLink">
              <a:rPr lang="en-US" sz="20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6.2</a:t>
            </a:fld>
            <a:endParaRPr lang="es-419" sz="20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4</xdr:col>
      <xdr:colOff>612775</xdr:colOff>
      <xdr:row>53</xdr:row>
      <xdr:rowOff>123218</xdr:rowOff>
    </xdr:from>
    <xdr:to>
      <xdr:col>7</xdr:col>
      <xdr:colOff>79375</xdr:colOff>
      <xdr:row>56</xdr:row>
      <xdr:rowOff>171087</xdr:rowOff>
    </xdr:to>
    <xdr:sp macro="" textlink="">
      <xdr:nvSpPr>
        <xdr:cNvPr id="44" name="Rectángulo 35">
          <a:extLst>
            <a:ext uri="{FF2B5EF4-FFF2-40B4-BE49-F238E27FC236}">
              <a16:creationId xmlns:a16="http://schemas.microsoft.com/office/drawing/2014/main" id="{C7FCB18E-001F-4853-B57E-21C9952BF932}"/>
            </a:ext>
          </a:extLst>
        </xdr:cNvPr>
        <xdr:cNvSpPr/>
      </xdr:nvSpPr>
      <xdr:spPr>
        <a:xfrm>
          <a:off x="2898775" y="10822968"/>
          <a:ext cx="2292350" cy="95274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419" sz="1100" b="1">
              <a:solidFill>
                <a:schemeClr val="dk1"/>
              </a:solidFill>
              <a:latin typeface="Aptos" panose="020B0004020202020204" pitchFamily="34" charset="0"/>
              <a:ea typeface="+mn-ea"/>
              <a:cs typeface="+mn-cs"/>
            </a:rPr>
            <a:t>PROMEDIO CÁMARA FRONTAL </a:t>
          </a:r>
        </a:p>
      </xdr:txBody>
    </xdr:sp>
    <xdr:clientData/>
  </xdr:twoCellAnchor>
  <xdr:twoCellAnchor>
    <xdr:from>
      <xdr:col>4</xdr:col>
      <xdr:colOff>832096</xdr:colOff>
      <xdr:row>54</xdr:row>
      <xdr:rowOff>207600</xdr:rowOff>
    </xdr:from>
    <xdr:to>
      <xdr:col>6</xdr:col>
      <xdr:colOff>514596</xdr:colOff>
      <xdr:row>55</xdr:row>
      <xdr:rowOff>294512</xdr:rowOff>
    </xdr:to>
    <xdr:sp macro="" textlink="PROMEDIOCAMARAFRONTAL">
      <xdr:nvSpPr>
        <xdr:cNvPr id="45" name="CuadroTexto 10">
          <a:extLst>
            <a:ext uri="{FF2B5EF4-FFF2-40B4-BE49-F238E27FC236}">
              <a16:creationId xmlns:a16="http://schemas.microsoft.com/office/drawing/2014/main" id="{C15A3ECC-E9C0-4514-9BE4-C98C5ABCF454}"/>
            </a:ext>
          </a:extLst>
        </xdr:cNvPr>
        <xdr:cNvSpPr txBox="1"/>
      </xdr:nvSpPr>
      <xdr:spPr>
        <a:xfrm>
          <a:off x="3118096" y="11208975"/>
          <a:ext cx="1746250" cy="388537"/>
        </a:xfrm>
        <a:prstGeom prst="rect">
          <a:avLst/>
        </a:prstGeom>
        <a:noFill/>
        <a:ln>
          <a:noFill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11CC7A4-0422-461D-900E-2C60699648FA}" type="TxLink">
            <a:rPr lang="en-US" sz="2000">
              <a:solidFill>
                <a:schemeClr val="dk1"/>
              </a:solidFill>
              <a:latin typeface="Aptos" panose="020B0004020202020204" pitchFamily="34" charset="0"/>
              <a:ea typeface="+mn-ea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12.0</a:t>
          </a:fld>
          <a:endParaRPr lang="es-419" sz="2000">
            <a:solidFill>
              <a:schemeClr val="dk1"/>
            </a:solidFill>
            <a:latin typeface="Aptos" panose="020B0004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628649</xdr:colOff>
      <xdr:row>56</xdr:row>
      <xdr:rowOff>278917</xdr:rowOff>
    </xdr:from>
    <xdr:to>
      <xdr:col>7</xdr:col>
      <xdr:colOff>79374</xdr:colOff>
      <xdr:row>60</xdr:row>
      <xdr:rowOff>16369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2E968316-5C49-7B3C-187D-2CAA1CF2A959}"/>
            </a:ext>
          </a:extLst>
        </xdr:cNvPr>
        <xdr:cNvGrpSpPr/>
      </xdr:nvGrpSpPr>
      <xdr:grpSpPr>
        <a:xfrm>
          <a:off x="2898991" y="12126451"/>
          <a:ext cx="2256034" cy="937863"/>
          <a:chOff x="2914650" y="12487275"/>
          <a:chExt cx="2184892" cy="952500"/>
        </a:xfrm>
      </xdr:grpSpPr>
      <xdr:sp macro="" textlink="">
        <xdr:nvSpPr>
          <xdr:cNvPr id="46" name="Rectángulo 35">
            <a:extLst>
              <a:ext uri="{FF2B5EF4-FFF2-40B4-BE49-F238E27FC236}">
                <a16:creationId xmlns:a16="http://schemas.microsoft.com/office/drawing/2014/main" id="{198CA2AD-1238-4448-AA03-79D9DC42EF50}"/>
              </a:ext>
            </a:extLst>
          </xdr:cNvPr>
          <xdr:cNvSpPr/>
        </xdr:nvSpPr>
        <xdr:spPr>
          <a:xfrm>
            <a:off x="2914650" y="12487275"/>
            <a:ext cx="2184892" cy="9525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bg1">
                <a:lumMod val="85000"/>
              </a:schemeClr>
            </a:solidFill>
          </a:ln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indent="0" algn="ctr"/>
            <a:r>
              <a:rPr lang="es-419" sz="1400" b="1">
                <a:solidFill>
                  <a:schemeClr val="dk1"/>
                </a:solidFill>
                <a:latin typeface="Aptos" panose="020B0004020202020204" pitchFamily="34" charset="0"/>
                <a:ea typeface="+mn-ea"/>
                <a:cs typeface="+mn-cs"/>
              </a:rPr>
              <a:t> PROMEDIO</a:t>
            </a:r>
            <a:r>
              <a:rPr lang="es-419" sz="1400" b="1" baseline="0">
                <a:solidFill>
                  <a:schemeClr val="dk1"/>
                </a:solidFill>
                <a:latin typeface="Aptos" panose="020B0004020202020204" pitchFamily="34" charset="0"/>
                <a:ea typeface="+mn-ea"/>
                <a:cs typeface="+mn-cs"/>
              </a:rPr>
              <a:t> RAM</a:t>
            </a:r>
            <a:r>
              <a:rPr lang="es-419" sz="1400" b="1">
                <a:solidFill>
                  <a:schemeClr val="dk1"/>
                </a:solidFill>
                <a:latin typeface="Aptos" panose="020B0004020202020204" pitchFamily="34" charset="0"/>
                <a:ea typeface="+mn-ea"/>
                <a:cs typeface="+mn-cs"/>
              </a:rPr>
              <a:t> </a:t>
            </a:r>
          </a:p>
        </xdr:txBody>
      </xdr:sp>
      <xdr:sp macro="" textlink="PROMEDIORAM">
        <xdr:nvSpPr>
          <xdr:cNvPr id="48" name="CuadroTexto 10">
            <a:extLst>
              <a:ext uri="{FF2B5EF4-FFF2-40B4-BE49-F238E27FC236}">
                <a16:creationId xmlns:a16="http://schemas.microsoft.com/office/drawing/2014/main" id="{0146B237-03F1-4FC3-B20E-E665CAF28D18}"/>
              </a:ext>
            </a:extLst>
          </xdr:cNvPr>
          <xdr:cNvSpPr txBox="1"/>
        </xdr:nvSpPr>
        <xdr:spPr>
          <a:xfrm>
            <a:off x="3136900" y="12900026"/>
            <a:ext cx="1746250" cy="37901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marL="0" indent="0" algn="ctr"/>
            <a:fld id="{8B4776CD-F76A-4EC9-A6E1-849598A65856}" type="TxLink">
              <a:rPr lang="en-US" sz="2000" b="0" i="0" u="none" strike="noStrike">
                <a:solidFill>
                  <a:srgbClr val="000000"/>
                </a:solidFill>
                <a:latin typeface="Calibri"/>
                <a:ea typeface="Calibri"/>
                <a:cs typeface="Calibri"/>
              </a:rPr>
              <a:pPr marL="0" indent="0" algn="ctr"/>
              <a:t>5.0</a:t>
            </a:fld>
            <a:endParaRPr lang="es-419" sz="2000" b="0" i="0" u="none" strike="noStrike">
              <a:solidFill>
                <a:srgbClr val="000000"/>
              </a:solidFill>
              <a:latin typeface="Calibri"/>
              <a:ea typeface="Calibri"/>
              <a:cs typeface="Calibri"/>
            </a:endParaRPr>
          </a:p>
        </xdr:txBody>
      </xdr:sp>
    </xdr:grpSp>
    <xdr:clientData/>
  </xdr:twoCellAnchor>
  <xdr:twoCellAnchor>
    <xdr:from>
      <xdr:col>9</xdr:col>
      <xdr:colOff>101600</xdr:colOff>
      <xdr:row>1</xdr:row>
      <xdr:rowOff>187325</xdr:rowOff>
    </xdr:from>
    <xdr:to>
      <xdr:col>9</xdr:col>
      <xdr:colOff>2854324</xdr:colOff>
      <xdr:row>3</xdr:row>
      <xdr:rowOff>187325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C26D4A0C-2959-9E63-41D3-3BB843AF06BA}"/>
            </a:ext>
          </a:extLst>
        </xdr:cNvPr>
        <xdr:cNvSpPr txBox="1"/>
      </xdr:nvSpPr>
      <xdr:spPr>
        <a:xfrm>
          <a:off x="9991725" y="377825"/>
          <a:ext cx="2752724" cy="444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s-419" sz="2000" b="1">
              <a:solidFill>
                <a:schemeClr val="bg1"/>
              </a:solidFill>
              <a:latin typeface="Aptos" panose="020B0004020202020204" pitchFamily="34" charset="0"/>
            </a:rPr>
            <a:t>FILTRO</a:t>
          </a:r>
          <a:r>
            <a:rPr lang="es-419" sz="2000" b="1" baseline="0">
              <a:solidFill>
                <a:schemeClr val="bg1"/>
              </a:solidFill>
              <a:latin typeface="Aptos" panose="020B0004020202020204" pitchFamily="34" charset="0"/>
            </a:rPr>
            <a:t> POR MARCA:</a:t>
          </a:r>
          <a:endParaRPr lang="es-419" sz="2000" b="1">
            <a:solidFill>
              <a:schemeClr val="bg1"/>
            </a:solidFill>
            <a:latin typeface="Aptos" panose="020B0004020202020204" pitchFamily="34" charset="0"/>
          </a:endParaRPr>
        </a:p>
      </xdr:txBody>
    </xdr:sp>
    <xdr:clientData/>
  </xdr:twoCellAnchor>
  <xdr:twoCellAnchor editAs="oneCell">
    <xdr:from>
      <xdr:col>8</xdr:col>
      <xdr:colOff>3895725</xdr:colOff>
      <xdr:row>1</xdr:row>
      <xdr:rowOff>158750</xdr:rowOff>
    </xdr:from>
    <xdr:to>
      <xdr:col>9</xdr:col>
      <xdr:colOff>360571</xdr:colOff>
      <xdr:row>4</xdr:row>
      <xdr:rowOff>10202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F2118AD5-4A72-6C76-16CB-8BD451519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9475" y="349250"/>
          <a:ext cx="481221" cy="476155"/>
        </a:xfrm>
        <a:prstGeom prst="rect">
          <a:avLst/>
        </a:prstGeom>
      </xdr:spPr>
    </xdr:pic>
    <xdr:clientData/>
  </xdr:twoCellAnchor>
  <xdr:twoCellAnchor>
    <xdr:from>
      <xdr:col>4</xdr:col>
      <xdr:colOff>95249</xdr:colOff>
      <xdr:row>0</xdr:row>
      <xdr:rowOff>165100</xdr:rowOff>
    </xdr:from>
    <xdr:to>
      <xdr:col>8</xdr:col>
      <xdr:colOff>1587500</xdr:colOff>
      <xdr:row>5</xdr:row>
      <xdr:rowOff>31750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8DEFB8F7-6447-4CA5-8B31-FA01B426634C}"/>
            </a:ext>
          </a:extLst>
        </xdr:cNvPr>
        <xdr:cNvSpPr txBox="1"/>
      </xdr:nvSpPr>
      <xdr:spPr>
        <a:xfrm>
          <a:off x="2381249" y="165100"/>
          <a:ext cx="5080001" cy="882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419" sz="1400" b="1">
              <a:solidFill>
                <a:schemeClr val="bg1"/>
              </a:solidFill>
              <a:latin typeface="Aptos" panose="020B0004020202020204" pitchFamily="34" charset="0"/>
            </a:rPr>
            <a:t>DISPOSITIVOS</a:t>
          </a:r>
          <a:r>
            <a:rPr lang="es-419" sz="1400" b="1" baseline="0">
              <a:solidFill>
                <a:schemeClr val="bg1"/>
              </a:solidFill>
              <a:latin typeface="Aptos" panose="020B0004020202020204" pitchFamily="34" charset="0"/>
            </a:rPr>
            <a:t> </a:t>
          </a:r>
          <a:r>
            <a:rPr lang="es-419" sz="1400" b="1">
              <a:solidFill>
                <a:schemeClr val="bg1"/>
              </a:solidFill>
              <a:latin typeface="Aptos" panose="020B0004020202020204" pitchFamily="34" charset="0"/>
            </a:rPr>
            <a:t>REPORTE</a:t>
          </a:r>
          <a:br>
            <a:rPr lang="es-419" sz="2000" b="1">
              <a:solidFill>
                <a:schemeClr val="bg1"/>
              </a:solidFill>
              <a:latin typeface="Aptos" panose="020B0004020202020204" pitchFamily="34" charset="0"/>
            </a:rPr>
          </a:br>
          <a:r>
            <a:rPr lang="es-419" sz="2400" b="1">
              <a:solidFill>
                <a:schemeClr val="bg1"/>
              </a:solidFill>
              <a:latin typeface="Aptos" panose="020B0004020202020204" pitchFamily="34" charset="0"/>
            </a:rPr>
            <a:t>                 </a:t>
          </a:r>
          <a:r>
            <a:rPr lang="es-419" sz="2000" b="1">
              <a:solidFill>
                <a:schemeClr val="bg1"/>
              </a:solidFill>
              <a:latin typeface="Aptos" panose="020B0004020202020204" pitchFamily="34" charset="0"/>
            </a:rPr>
            <a:t>TIENDA CLARO 2023 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en Fragozo" refreshedDate="45210.615535879631" createdVersion="7" refreshedVersion="7" minRefreshableVersion="3" recordCount="87" xr:uid="{E6B3A902-B77F-4961-B36C-E690C1E81F31}">
  <cacheSource type="worksheet">
    <worksheetSource name="Claro_Colombia"/>
  </cacheSource>
  <cacheFields count="11">
    <cacheField name="battery" numFmtId="0">
      <sharedItems containsSemiMixedTypes="0" containsString="0" containsNumber="1" containsInteger="1" minValue="0" maxValue="6000"/>
    </cacheField>
    <cacheField name="brand" numFmtId="0">
      <sharedItems count="13">
        <s v="Apple"/>
        <s v="Vivo"/>
        <s v="Oppo"/>
        <s v="Xiaomi"/>
        <s v="Huawei"/>
        <s v="Samsung"/>
        <s v="Honor"/>
        <s v="Kalley"/>
        <s v="Motorola"/>
        <s v="ZTE"/>
        <s v="Nokia"/>
        <s v="TCL"/>
        <s v="TECNO"/>
      </sharedItems>
    </cacheField>
    <cacheField name="device" numFmtId="0">
      <sharedItems count="70">
        <s v="IPHONE 14 PRO"/>
        <s v="VIVO Y16"/>
        <s v="IPHONE 13"/>
        <s v="OPPO RENO 7"/>
        <s v="XIAOMI REDMI 12C 6B"/>
        <s v="IPHONE 14 PLUS"/>
        <s v="IPHONE 14"/>
        <s v="HUAWEI NOVA Y70"/>
        <s v="SAMSUNG GALAXY S23 ULTRA"/>
        <s v="SAMSUNG GALAXY S23"/>
        <s v="VIVO Y35"/>
        <s v="OPPO A17 6B"/>
        <s v="HONOR X7A"/>
        <s v="SAMSUNG GALAXY Z FOLD 5"/>
        <s v="XIAOMI REDMI 12"/>
        <s v="SAMSUNG GALAXY A54"/>
        <s v="KALLEY BLACK C PRO"/>
        <s v="KALLEY BLACK C"/>
        <s v="HUAWEI NOVA 10SE"/>
        <s v="MOTOROLA EDGE 40"/>
        <s v="COMBO HONOR X8A"/>
        <s v="SAMSUNG GALAXY Z FLIP 5"/>
        <s v="ZTE BLADE A31 LITE"/>
        <s v="NOKIA G11 PLUS 6B DS"/>
        <s v="IPHONE 11"/>
        <s v="IPHONE 12"/>
        <s v="SAMSUNG GALAXY A04E"/>
        <s v="MOTOROLA MOTO G22"/>
        <s v="HONOR X8A"/>
        <s v="TCL 40SE"/>
        <s v="SAMSUNG GALAXY S23 PLUS"/>
        <s v="TCL 408 6B"/>
        <s v="HUAWEI MATE 50 PRO"/>
        <s v="OPPO RENO 10"/>
        <s v="KALLEY SILVER C 6B"/>
        <s v="XIAOMI REDMI NOTE 12S"/>
        <s v="XIAOMI REDMI NOTE 12 PRO PLUS"/>
        <s v="MOTOROLA MOTO G23"/>
        <s v="XIAOMI REDMI NOTE 12"/>
        <s v="MOTOROLA MOTO E13 64 GB"/>
        <s v="XIAOMI REDMI A2"/>
        <s v="SAMSUNG GALAXY A14"/>
        <s v="MOTOROLA MOTO E22"/>
        <s v="SAMSUNG GALAXY A04 6B"/>
        <s v="SAMSUNG GALAXY A24"/>
        <s v="MOTOROLA MOTO E20"/>
        <s v="SAMSUNG GALAXY A04S"/>
        <s v="HUAWEI NOVA Y61"/>
        <s v="OPPO A78"/>
        <s v="VIVO V25E"/>
        <s v="MOTOROLA RAZR 40 ULTRA"/>
        <s v="VIVO Y36"/>
        <s v="HONOR MAGIC 5 LITE"/>
        <s v="SAMSUNG GALAXY A34"/>
        <s v="VIVO Y27"/>
        <s v="MOTOROLA EDGE 30 FUSIÓN"/>
        <s v="MOTOROLA MOTO G72"/>
        <s v="ZTE BLADE A52 6B"/>
        <s v="HONOR X6 6B"/>
        <s v="OPPO A57"/>
        <s v="NOKIA G60"/>
        <s v="ZTE BLADE V40 VITA"/>
        <s v="IPHONE 14 PRO MAX"/>
        <s v="TECNO CAMON 19 NEO"/>
        <s v="VIVO Y22S"/>
        <s v="XIAOMI REDMI 12C"/>
        <s v="MOTOROLA MOTO EDGE 30 NEO"/>
        <s v="HONOR X6S"/>
        <s v="OPPO A77"/>
        <s v="VIVO V25 PRO"/>
      </sharedItems>
    </cacheField>
    <cacheField name="display_size" numFmtId="0">
      <sharedItems containsSemiMixedTypes="0" containsString="0" containsNumber="1" minValue="0" maxValue="6.9"/>
    </cacheField>
    <cacheField name="frontal_camera(MPX)" numFmtId="0">
      <sharedItems containsSemiMixedTypes="0" containsString="0" containsNumber="1" containsInteger="1" minValue="5" maxValue="50"/>
    </cacheField>
    <cacheField name="internal_memory(GB)" numFmtId="0">
      <sharedItems containsSemiMixedTypes="0" containsString="0" containsNumber="1" containsInteger="1" minValue="32" maxValue="512"/>
    </cacheField>
    <cacheField name="operating_system" numFmtId="0">
      <sharedItems count="11">
        <s v="iOS 16"/>
        <s v="Android 12"/>
        <s v="EMUI 12"/>
        <s v="Android 13"/>
        <s v="Android 9"/>
        <s v="Android One 12"/>
        <s v="EMUI 13"/>
        <s v="Android GO 13"/>
        <s v="Android 13 GO"/>
        <s v="Android 11 Go Edition"/>
        <s v="Android 11"/>
      </sharedItems>
    </cacheField>
    <cacheField name="price(COP)" numFmtId="164">
      <sharedItems containsSemiMixedTypes="0" containsString="0" containsNumber="1" containsInteger="1" minValue="199900" maxValue="9999950" count="67">
        <n v="6199960"/>
        <n v="679900"/>
        <n v="3715960"/>
        <n v="1898900"/>
        <n v="468900"/>
        <n v="5550960"/>
        <n v="4384960"/>
        <n v="4935960"/>
        <n v="749900"/>
        <n v="4279960"/>
        <n v="6299950"/>
        <n v="3999950"/>
        <n v="1399900"/>
        <n v="648900"/>
        <n v="759900"/>
        <n v="9999950"/>
        <n v="748900"/>
        <n v="1799950"/>
        <n v="799900"/>
        <n v="579900"/>
        <n v="1499900"/>
        <n v="2199900"/>
        <n v="1796900"/>
        <n v="5999950"/>
        <n v="199900"/>
        <n v="674900"/>
        <n v="3382960"/>
        <n v="3422960"/>
        <n v="2589960"/>
        <n v="399900"/>
        <n v="549900"/>
        <n v="932900"/>
        <n v="849900"/>
        <n v="4996950"/>
        <n v="449900"/>
        <n v="4655900"/>
        <n v="2389900"/>
        <n v="424900"/>
        <n v="1459900"/>
        <n v="2459900"/>
        <n v="719900"/>
        <n v="1213900"/>
        <n v="843900"/>
        <n v="349900"/>
        <n v="4214960"/>
        <n v="599900"/>
        <n v="459900"/>
        <n v="499900"/>
        <n v="4507960"/>
        <n v="899900"/>
        <n v="394900"/>
        <n v="699900"/>
        <n v="1689900"/>
        <n v="1999900"/>
        <n v="6698900"/>
        <n v="1539900"/>
        <n v="1799900"/>
        <n v="1339950"/>
        <n v="2095900"/>
        <n v="299900"/>
        <n v="496900"/>
        <n v="554900"/>
        <n v="6072960"/>
        <n v="779900"/>
        <n v="628900"/>
        <n v="1427900"/>
        <n v="2853900"/>
      </sharedItems>
    </cacheField>
    <cacheField name="ram(GB)" numFmtId="0">
      <sharedItems containsSemiMixedTypes="0" containsString="0" containsNumber="1" containsInteger="1" minValue="1" maxValue="12" count="7">
        <n v="6"/>
        <n v="4"/>
        <n v="8"/>
        <n v="3"/>
        <n v="12"/>
        <n v="1"/>
        <n v="2"/>
      </sharedItems>
    </cacheField>
    <cacheField name="rear_camera(MPX)" numFmtId="0">
      <sharedItems containsSemiMixedTypes="0" containsString="0" containsNumber="1" containsInteger="1" minValue="0" maxValue="200"/>
    </cacheField>
    <cacheField name="types_of_operating_systems" numFmtId="0">
      <sharedItems count="3">
        <s v="iOS"/>
        <s v="Android"/>
        <s v="EMUI"/>
      </sharedItems>
    </cacheField>
  </cacheFields>
  <extLst>
    <ext xmlns:x14="http://schemas.microsoft.com/office/spreadsheetml/2009/9/main" uri="{725AE2AE-9491-48be-B2B4-4EB974FC3084}">
      <x14:pivotCacheDefinition pivotCacheId="63847174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7">
  <r>
    <n v="0"/>
    <x v="0"/>
    <x v="0"/>
    <n v="6.1"/>
    <n v="12"/>
    <n v="256"/>
    <x v="0"/>
    <x v="0"/>
    <x v="0"/>
    <n v="48"/>
    <x v="0"/>
  </r>
  <r>
    <n v="0"/>
    <x v="1"/>
    <x v="1"/>
    <n v="6.51"/>
    <n v="5"/>
    <n v="128"/>
    <x v="1"/>
    <x v="1"/>
    <x v="1"/>
    <n v="13"/>
    <x v="1"/>
  </r>
  <r>
    <n v="0"/>
    <x v="0"/>
    <x v="2"/>
    <n v="6.1"/>
    <n v="12"/>
    <n v="128"/>
    <x v="0"/>
    <x v="2"/>
    <x v="1"/>
    <n v="12"/>
    <x v="0"/>
  </r>
  <r>
    <n v="4500"/>
    <x v="2"/>
    <x v="3"/>
    <n v="6.4"/>
    <n v="32"/>
    <n v="256"/>
    <x v="1"/>
    <x v="3"/>
    <x v="2"/>
    <n v="64"/>
    <x v="1"/>
  </r>
  <r>
    <n v="5000"/>
    <x v="3"/>
    <x v="4"/>
    <n v="6.71"/>
    <n v="5"/>
    <n v="64"/>
    <x v="1"/>
    <x v="4"/>
    <x v="3"/>
    <n v="50"/>
    <x v="1"/>
  </r>
  <r>
    <n v="0"/>
    <x v="0"/>
    <x v="0"/>
    <n v="6.1"/>
    <n v="12"/>
    <n v="128"/>
    <x v="0"/>
    <x v="5"/>
    <x v="0"/>
    <n v="48"/>
    <x v="0"/>
  </r>
  <r>
    <n v="0"/>
    <x v="0"/>
    <x v="5"/>
    <n v="6.7"/>
    <n v="12"/>
    <n v="128"/>
    <x v="0"/>
    <x v="6"/>
    <x v="0"/>
    <n v="12"/>
    <x v="0"/>
  </r>
  <r>
    <n v="0"/>
    <x v="0"/>
    <x v="6"/>
    <n v="6.1"/>
    <n v="12"/>
    <n v="256"/>
    <x v="0"/>
    <x v="7"/>
    <x v="0"/>
    <n v="12"/>
    <x v="0"/>
  </r>
  <r>
    <n v="0"/>
    <x v="4"/>
    <x v="7"/>
    <n v="0"/>
    <n v="8"/>
    <n v="128"/>
    <x v="2"/>
    <x v="8"/>
    <x v="1"/>
    <n v="48"/>
    <x v="2"/>
  </r>
  <r>
    <n v="0"/>
    <x v="0"/>
    <x v="6"/>
    <n v="6.1"/>
    <n v="12"/>
    <n v="128"/>
    <x v="0"/>
    <x v="9"/>
    <x v="0"/>
    <n v="12"/>
    <x v="0"/>
  </r>
  <r>
    <n v="0"/>
    <x v="5"/>
    <x v="8"/>
    <n v="6.8"/>
    <n v="12"/>
    <n v="256"/>
    <x v="3"/>
    <x v="10"/>
    <x v="4"/>
    <n v="200"/>
    <x v="1"/>
  </r>
  <r>
    <n v="0"/>
    <x v="5"/>
    <x v="9"/>
    <n v="6.1"/>
    <n v="12"/>
    <n v="256"/>
    <x v="3"/>
    <x v="11"/>
    <x v="2"/>
    <n v="50"/>
    <x v="1"/>
  </r>
  <r>
    <n v="0"/>
    <x v="1"/>
    <x v="10"/>
    <n v="6.58"/>
    <n v="16"/>
    <n v="256"/>
    <x v="1"/>
    <x v="12"/>
    <x v="2"/>
    <n v="50"/>
    <x v="1"/>
  </r>
  <r>
    <n v="0"/>
    <x v="2"/>
    <x v="11"/>
    <n v="6.5"/>
    <n v="5"/>
    <n v="64"/>
    <x v="1"/>
    <x v="13"/>
    <x v="1"/>
    <n v="50"/>
    <x v="1"/>
  </r>
  <r>
    <n v="0"/>
    <x v="6"/>
    <x v="12"/>
    <n v="6.7"/>
    <n v="8"/>
    <n v="128"/>
    <x v="1"/>
    <x v="14"/>
    <x v="0"/>
    <n v="50"/>
    <x v="1"/>
  </r>
  <r>
    <n v="4400"/>
    <x v="5"/>
    <x v="13"/>
    <n v="6.4"/>
    <n v="50"/>
    <n v="512"/>
    <x v="3"/>
    <x v="15"/>
    <x v="4"/>
    <n v="10"/>
    <x v="1"/>
  </r>
  <r>
    <n v="5000"/>
    <x v="3"/>
    <x v="14"/>
    <n v="6.79"/>
    <n v="8"/>
    <n v="128"/>
    <x v="3"/>
    <x v="16"/>
    <x v="1"/>
    <n v="50"/>
    <x v="1"/>
  </r>
  <r>
    <n v="0"/>
    <x v="5"/>
    <x v="15"/>
    <n v="6.4"/>
    <n v="32"/>
    <n v="128"/>
    <x v="3"/>
    <x v="17"/>
    <x v="0"/>
    <n v="50"/>
    <x v="1"/>
  </r>
  <r>
    <n v="0"/>
    <x v="7"/>
    <x v="16"/>
    <n v="6.5"/>
    <n v="8"/>
    <n v="256"/>
    <x v="3"/>
    <x v="18"/>
    <x v="0"/>
    <n v="50"/>
    <x v="1"/>
  </r>
  <r>
    <n v="0"/>
    <x v="7"/>
    <x v="17"/>
    <n v="6.5"/>
    <n v="8"/>
    <n v="128"/>
    <x v="3"/>
    <x v="19"/>
    <x v="1"/>
    <n v="50"/>
    <x v="1"/>
  </r>
  <r>
    <n v="0"/>
    <x v="4"/>
    <x v="18"/>
    <n v="6.67"/>
    <n v="16"/>
    <n v="256"/>
    <x v="2"/>
    <x v="20"/>
    <x v="2"/>
    <n v="108"/>
    <x v="2"/>
  </r>
  <r>
    <n v="4400"/>
    <x v="8"/>
    <x v="19"/>
    <n v="6.55"/>
    <n v="32"/>
    <n v="256"/>
    <x v="3"/>
    <x v="21"/>
    <x v="2"/>
    <n v="50"/>
    <x v="1"/>
  </r>
  <r>
    <n v="4500"/>
    <x v="6"/>
    <x v="20"/>
    <n v="6.7"/>
    <n v="16"/>
    <n v="128"/>
    <x v="1"/>
    <x v="22"/>
    <x v="2"/>
    <n v="100"/>
    <x v="1"/>
  </r>
  <r>
    <n v="0"/>
    <x v="5"/>
    <x v="21"/>
    <n v="6.7"/>
    <n v="10"/>
    <n v="512"/>
    <x v="3"/>
    <x v="23"/>
    <x v="2"/>
    <n v="12"/>
    <x v="1"/>
  </r>
  <r>
    <n v="2000"/>
    <x v="9"/>
    <x v="22"/>
    <n v="5"/>
    <n v="5"/>
    <n v="32"/>
    <x v="4"/>
    <x v="24"/>
    <x v="5"/>
    <n v="8"/>
    <x v="1"/>
  </r>
  <r>
    <n v="0"/>
    <x v="10"/>
    <x v="23"/>
    <n v="0"/>
    <n v="50"/>
    <n v="64"/>
    <x v="5"/>
    <x v="25"/>
    <x v="3"/>
    <n v="8"/>
    <x v="1"/>
  </r>
  <r>
    <n v="3110"/>
    <x v="0"/>
    <x v="24"/>
    <n v="6.1"/>
    <n v="12"/>
    <n v="128"/>
    <x v="0"/>
    <x v="26"/>
    <x v="1"/>
    <n v="12"/>
    <x v="0"/>
  </r>
  <r>
    <n v="2815"/>
    <x v="0"/>
    <x v="25"/>
    <n v="6.1"/>
    <n v="12"/>
    <n v="128"/>
    <x v="0"/>
    <x v="27"/>
    <x v="1"/>
    <n v="0"/>
    <x v="0"/>
  </r>
  <r>
    <n v="3110"/>
    <x v="0"/>
    <x v="24"/>
    <n v="6.1"/>
    <n v="12"/>
    <n v="128"/>
    <x v="0"/>
    <x v="28"/>
    <x v="1"/>
    <n v="12"/>
    <x v="0"/>
  </r>
  <r>
    <n v="0"/>
    <x v="5"/>
    <x v="26"/>
    <n v="6.5"/>
    <n v="5"/>
    <n v="32"/>
    <x v="1"/>
    <x v="29"/>
    <x v="3"/>
    <n v="13"/>
    <x v="1"/>
  </r>
  <r>
    <n v="5000"/>
    <x v="8"/>
    <x v="27"/>
    <n v="6.5"/>
    <n v="16"/>
    <n v="128"/>
    <x v="1"/>
    <x v="30"/>
    <x v="1"/>
    <n v="50"/>
    <x v="1"/>
  </r>
  <r>
    <n v="5000"/>
    <x v="3"/>
    <x v="14"/>
    <n v="6.79"/>
    <n v="8"/>
    <n v="256"/>
    <x v="3"/>
    <x v="31"/>
    <x v="2"/>
    <n v="50"/>
    <x v="1"/>
  </r>
  <r>
    <n v="4500"/>
    <x v="6"/>
    <x v="28"/>
    <n v="6.7"/>
    <n v="16"/>
    <n v="128"/>
    <x v="1"/>
    <x v="31"/>
    <x v="2"/>
    <n v="100"/>
    <x v="1"/>
  </r>
  <r>
    <n v="5010"/>
    <x v="11"/>
    <x v="29"/>
    <n v="6.7"/>
    <n v="8"/>
    <n v="256"/>
    <x v="3"/>
    <x v="32"/>
    <x v="0"/>
    <n v="50"/>
    <x v="1"/>
  </r>
  <r>
    <n v="0"/>
    <x v="5"/>
    <x v="30"/>
    <n v="6.6"/>
    <n v="12"/>
    <n v="512"/>
    <x v="3"/>
    <x v="33"/>
    <x v="2"/>
    <n v="50"/>
    <x v="1"/>
  </r>
  <r>
    <n v="5000"/>
    <x v="11"/>
    <x v="31"/>
    <n v="6.5"/>
    <n v="8"/>
    <n v="64"/>
    <x v="1"/>
    <x v="34"/>
    <x v="0"/>
    <n v="50"/>
    <x v="1"/>
  </r>
  <r>
    <n v="0"/>
    <x v="4"/>
    <x v="32"/>
    <n v="6.74"/>
    <n v="13"/>
    <n v="256"/>
    <x v="6"/>
    <x v="35"/>
    <x v="2"/>
    <n v="50"/>
    <x v="2"/>
  </r>
  <r>
    <n v="5000"/>
    <x v="2"/>
    <x v="33"/>
    <n v="6.7"/>
    <n v="32"/>
    <n v="256"/>
    <x v="3"/>
    <x v="36"/>
    <x v="2"/>
    <n v="64"/>
    <x v="1"/>
  </r>
  <r>
    <n v="0"/>
    <x v="7"/>
    <x v="34"/>
    <n v="6.5"/>
    <n v="5"/>
    <n v="64"/>
    <x v="7"/>
    <x v="37"/>
    <x v="6"/>
    <n v="13"/>
    <x v="1"/>
  </r>
  <r>
    <n v="0"/>
    <x v="5"/>
    <x v="21"/>
    <n v="6.7"/>
    <n v="10"/>
    <n v="512"/>
    <x v="3"/>
    <x v="23"/>
    <x v="2"/>
    <n v="12"/>
    <x v="1"/>
  </r>
  <r>
    <n v="0"/>
    <x v="2"/>
    <x v="11"/>
    <n v="6.5"/>
    <n v="5"/>
    <n v="64"/>
    <x v="1"/>
    <x v="13"/>
    <x v="1"/>
    <n v="50"/>
    <x v="1"/>
  </r>
  <r>
    <n v="0"/>
    <x v="3"/>
    <x v="35"/>
    <n v="6.43"/>
    <n v="16"/>
    <n v="256"/>
    <x v="3"/>
    <x v="38"/>
    <x v="2"/>
    <n v="108"/>
    <x v="1"/>
  </r>
  <r>
    <n v="0"/>
    <x v="3"/>
    <x v="36"/>
    <n v="6.67"/>
    <n v="16"/>
    <n v="256"/>
    <x v="1"/>
    <x v="39"/>
    <x v="2"/>
    <n v="200"/>
    <x v="1"/>
  </r>
  <r>
    <n v="5000"/>
    <x v="8"/>
    <x v="37"/>
    <n v="6.53"/>
    <n v="16"/>
    <n v="128"/>
    <x v="3"/>
    <x v="40"/>
    <x v="1"/>
    <n v="50"/>
    <x v="1"/>
  </r>
  <r>
    <n v="0"/>
    <x v="4"/>
    <x v="18"/>
    <n v="6.67"/>
    <n v="16"/>
    <n v="128"/>
    <x v="2"/>
    <x v="41"/>
    <x v="2"/>
    <n v="108"/>
    <x v="2"/>
  </r>
  <r>
    <n v="0"/>
    <x v="3"/>
    <x v="38"/>
    <n v="6.67"/>
    <n v="13"/>
    <n v="128"/>
    <x v="3"/>
    <x v="42"/>
    <x v="1"/>
    <n v="50"/>
    <x v="1"/>
  </r>
  <r>
    <n v="5000"/>
    <x v="8"/>
    <x v="39"/>
    <n v="6.5"/>
    <n v="5"/>
    <n v="64"/>
    <x v="8"/>
    <x v="29"/>
    <x v="6"/>
    <n v="13"/>
    <x v="1"/>
  </r>
  <r>
    <n v="0"/>
    <x v="3"/>
    <x v="40"/>
    <n v="6.52"/>
    <n v="5"/>
    <n v="32"/>
    <x v="3"/>
    <x v="43"/>
    <x v="6"/>
    <n v="8"/>
    <x v="1"/>
  </r>
  <r>
    <n v="2815"/>
    <x v="0"/>
    <x v="25"/>
    <n v="6.1"/>
    <n v="12"/>
    <n v="128"/>
    <x v="0"/>
    <x v="44"/>
    <x v="1"/>
    <n v="0"/>
    <x v="0"/>
  </r>
  <r>
    <n v="5000"/>
    <x v="5"/>
    <x v="41"/>
    <n v="6.6"/>
    <n v="13"/>
    <n v="128"/>
    <x v="3"/>
    <x v="45"/>
    <x v="1"/>
    <n v="50"/>
    <x v="1"/>
  </r>
  <r>
    <n v="4020"/>
    <x v="8"/>
    <x v="42"/>
    <n v="6.52"/>
    <n v="5"/>
    <n v="128"/>
    <x v="1"/>
    <x v="46"/>
    <x v="1"/>
    <n v="16"/>
    <x v="1"/>
  </r>
  <r>
    <n v="0"/>
    <x v="5"/>
    <x v="43"/>
    <n v="6.5"/>
    <n v="5"/>
    <n v="64"/>
    <x v="1"/>
    <x v="47"/>
    <x v="1"/>
    <n v="0"/>
    <x v="1"/>
  </r>
  <r>
    <n v="0"/>
    <x v="0"/>
    <x v="2"/>
    <n v="6.1"/>
    <n v="12"/>
    <n v="128"/>
    <x v="0"/>
    <x v="48"/>
    <x v="1"/>
    <n v="12"/>
    <x v="0"/>
  </r>
  <r>
    <n v="5000"/>
    <x v="5"/>
    <x v="44"/>
    <n v="6.5"/>
    <n v="13"/>
    <n v="128"/>
    <x v="3"/>
    <x v="49"/>
    <x v="1"/>
    <n v="50"/>
    <x v="1"/>
  </r>
  <r>
    <n v="4500"/>
    <x v="2"/>
    <x v="3"/>
    <n v="6.4"/>
    <n v="32"/>
    <n v="256"/>
    <x v="1"/>
    <x v="3"/>
    <x v="2"/>
    <n v="64"/>
    <x v="1"/>
  </r>
  <r>
    <n v="4000"/>
    <x v="8"/>
    <x v="45"/>
    <n v="6.5"/>
    <n v="5"/>
    <n v="32"/>
    <x v="9"/>
    <x v="50"/>
    <x v="6"/>
    <n v="13"/>
    <x v="1"/>
  </r>
  <r>
    <n v="0"/>
    <x v="5"/>
    <x v="46"/>
    <n v="6.5"/>
    <n v="5"/>
    <n v="128"/>
    <x v="1"/>
    <x v="45"/>
    <x v="1"/>
    <n v="50"/>
    <x v="1"/>
  </r>
  <r>
    <n v="5010"/>
    <x v="11"/>
    <x v="29"/>
    <n v="6.7"/>
    <n v="8"/>
    <n v="128"/>
    <x v="3"/>
    <x v="19"/>
    <x v="1"/>
    <n v="50"/>
    <x v="1"/>
  </r>
  <r>
    <n v="0"/>
    <x v="4"/>
    <x v="18"/>
    <n v="6.67"/>
    <n v="16"/>
    <n v="128"/>
    <x v="2"/>
    <x v="41"/>
    <x v="2"/>
    <n v="108"/>
    <x v="2"/>
  </r>
  <r>
    <n v="0"/>
    <x v="4"/>
    <x v="47"/>
    <n v="0"/>
    <n v="5"/>
    <n v="128"/>
    <x v="6"/>
    <x v="51"/>
    <x v="1"/>
    <n v="50"/>
    <x v="2"/>
  </r>
  <r>
    <n v="0"/>
    <x v="2"/>
    <x v="48"/>
    <n v="6.43"/>
    <n v="8"/>
    <n v="256"/>
    <x v="3"/>
    <x v="52"/>
    <x v="2"/>
    <n v="50"/>
    <x v="1"/>
  </r>
  <r>
    <n v="0"/>
    <x v="1"/>
    <x v="10"/>
    <n v="6.58"/>
    <n v="16"/>
    <n v="256"/>
    <x v="1"/>
    <x v="12"/>
    <x v="2"/>
    <n v="50"/>
    <x v="1"/>
  </r>
  <r>
    <n v="0"/>
    <x v="1"/>
    <x v="49"/>
    <n v="6.6"/>
    <n v="32"/>
    <n v="256"/>
    <x v="3"/>
    <x v="53"/>
    <x v="2"/>
    <n v="64"/>
    <x v="1"/>
  </r>
  <r>
    <n v="0"/>
    <x v="5"/>
    <x v="8"/>
    <n v="6.8"/>
    <n v="12"/>
    <n v="256"/>
    <x v="3"/>
    <x v="10"/>
    <x v="4"/>
    <n v="200"/>
    <x v="1"/>
  </r>
  <r>
    <n v="3800"/>
    <x v="8"/>
    <x v="50"/>
    <n v="6.9"/>
    <n v="32"/>
    <n v="512"/>
    <x v="3"/>
    <x v="54"/>
    <x v="4"/>
    <n v="12"/>
    <x v="1"/>
  </r>
  <r>
    <n v="0"/>
    <x v="1"/>
    <x v="51"/>
    <n v="6.63"/>
    <n v="16"/>
    <n v="256"/>
    <x v="3"/>
    <x v="55"/>
    <x v="2"/>
    <n v="50"/>
    <x v="1"/>
  </r>
  <r>
    <n v="0"/>
    <x v="4"/>
    <x v="47"/>
    <n v="0"/>
    <n v="5"/>
    <n v="128"/>
    <x v="6"/>
    <x v="51"/>
    <x v="1"/>
    <n v="50"/>
    <x v="2"/>
  </r>
  <r>
    <n v="5100"/>
    <x v="6"/>
    <x v="52"/>
    <n v="6.67"/>
    <n v="16"/>
    <n v="256"/>
    <x v="1"/>
    <x v="56"/>
    <x v="2"/>
    <n v="64"/>
    <x v="1"/>
  </r>
  <r>
    <n v="0"/>
    <x v="5"/>
    <x v="21"/>
    <n v="6.7"/>
    <n v="10"/>
    <n v="256"/>
    <x v="3"/>
    <x v="23"/>
    <x v="2"/>
    <n v="12"/>
    <x v="1"/>
  </r>
  <r>
    <n v="0"/>
    <x v="5"/>
    <x v="53"/>
    <n v="6.6"/>
    <n v="13"/>
    <n v="128"/>
    <x v="3"/>
    <x v="57"/>
    <x v="0"/>
    <n v="48"/>
    <x v="1"/>
  </r>
  <r>
    <n v="5000"/>
    <x v="1"/>
    <x v="54"/>
    <n v="6.64"/>
    <n v="8"/>
    <n v="128"/>
    <x v="3"/>
    <x v="31"/>
    <x v="0"/>
    <n v="50"/>
    <x v="1"/>
  </r>
  <r>
    <n v="4400"/>
    <x v="8"/>
    <x v="55"/>
    <n v="6.6"/>
    <n v="32"/>
    <n v="256"/>
    <x v="1"/>
    <x v="58"/>
    <x v="4"/>
    <n v="50"/>
    <x v="1"/>
  </r>
  <r>
    <n v="0"/>
    <x v="8"/>
    <x v="56"/>
    <n v="6.6"/>
    <n v="16"/>
    <n v="128"/>
    <x v="1"/>
    <x v="49"/>
    <x v="0"/>
    <n v="108"/>
    <x v="1"/>
  </r>
  <r>
    <n v="5000"/>
    <x v="9"/>
    <x v="57"/>
    <n v="6.52"/>
    <n v="5"/>
    <n v="64"/>
    <x v="10"/>
    <x v="59"/>
    <x v="6"/>
    <n v="13"/>
    <x v="1"/>
  </r>
  <r>
    <n v="0"/>
    <x v="6"/>
    <x v="58"/>
    <n v="6.5"/>
    <n v="5"/>
    <n v="64"/>
    <x v="1"/>
    <x v="60"/>
    <x v="1"/>
    <n v="50"/>
    <x v="1"/>
  </r>
  <r>
    <n v="0"/>
    <x v="2"/>
    <x v="59"/>
    <n v="6.5"/>
    <n v="8"/>
    <n v="128"/>
    <x v="1"/>
    <x v="18"/>
    <x v="1"/>
    <n v="13"/>
    <x v="1"/>
  </r>
  <r>
    <n v="4500"/>
    <x v="10"/>
    <x v="60"/>
    <n v="6.58"/>
    <n v="8"/>
    <n v="128"/>
    <x v="5"/>
    <x v="38"/>
    <x v="0"/>
    <n v="50"/>
    <x v="1"/>
  </r>
  <r>
    <n v="4500"/>
    <x v="2"/>
    <x v="3"/>
    <n v="0"/>
    <n v="32"/>
    <n v="256"/>
    <x v="1"/>
    <x v="3"/>
    <x v="2"/>
    <n v="64"/>
    <x v="1"/>
  </r>
  <r>
    <n v="6000"/>
    <x v="9"/>
    <x v="61"/>
    <n v="6.7450000000000001"/>
    <n v="8"/>
    <n v="128"/>
    <x v="10"/>
    <x v="61"/>
    <x v="1"/>
    <n v="48"/>
    <x v="1"/>
  </r>
  <r>
    <n v="0"/>
    <x v="0"/>
    <x v="62"/>
    <n v="6.7"/>
    <n v="12"/>
    <n v="128"/>
    <x v="0"/>
    <x v="62"/>
    <x v="0"/>
    <n v="48"/>
    <x v="0"/>
  </r>
  <r>
    <n v="5000"/>
    <x v="12"/>
    <x v="63"/>
    <n v="6.78"/>
    <n v="32"/>
    <n v="128"/>
    <x v="1"/>
    <x v="63"/>
    <x v="0"/>
    <n v="48"/>
    <x v="1"/>
  </r>
  <r>
    <n v="5000"/>
    <x v="1"/>
    <x v="64"/>
    <n v="6.55"/>
    <n v="8"/>
    <n v="128"/>
    <x v="1"/>
    <x v="32"/>
    <x v="1"/>
    <n v="50"/>
    <x v="1"/>
  </r>
  <r>
    <n v="5000"/>
    <x v="3"/>
    <x v="65"/>
    <n v="6.71"/>
    <n v="5"/>
    <n v="128"/>
    <x v="1"/>
    <x v="64"/>
    <x v="1"/>
    <n v="50"/>
    <x v="1"/>
  </r>
  <r>
    <n v="4020"/>
    <x v="8"/>
    <x v="66"/>
    <n v="6.3"/>
    <n v="32"/>
    <n v="128"/>
    <x v="1"/>
    <x v="65"/>
    <x v="2"/>
    <n v="64"/>
    <x v="1"/>
  </r>
  <r>
    <n v="5000"/>
    <x v="6"/>
    <x v="67"/>
    <n v="6.5"/>
    <n v="5"/>
    <n v="128"/>
    <x v="1"/>
    <x v="45"/>
    <x v="1"/>
    <n v="50"/>
    <x v="1"/>
  </r>
  <r>
    <n v="5000"/>
    <x v="2"/>
    <x v="68"/>
    <n v="6.5"/>
    <n v="8"/>
    <n v="128"/>
    <x v="1"/>
    <x v="31"/>
    <x v="1"/>
    <n v="50"/>
    <x v="1"/>
  </r>
  <r>
    <n v="0"/>
    <x v="1"/>
    <x v="69"/>
    <n v="6.56"/>
    <n v="32"/>
    <n v="256"/>
    <x v="1"/>
    <x v="66"/>
    <x v="4"/>
    <n v="6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F9E091-1DF2-4F1A-9EAC-F430BF582C10}" name="TablaDinámica1" cacheId="2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7" indent="0" outline="1" outlineData="1" multipleFieldFilters="0" chartFormat="27">
  <location ref="A59:B63" firstHeaderRow="1" firstDataRow="1" firstDataCol="1"/>
  <pivotFields count="11">
    <pivotField showAll="0" defaultSubtotal="0"/>
    <pivotField showAll="0" defaultSubtotal="0">
      <items count="13">
        <item x="0"/>
        <item x="6"/>
        <item x="4"/>
        <item x="7"/>
        <item x="8"/>
        <item x="10"/>
        <item x="2"/>
        <item x="5"/>
        <item x="11"/>
        <item x="12"/>
        <item x="1"/>
        <item x="3"/>
        <item x="9"/>
      </items>
    </pivotField>
    <pivotField showAll="0" defaultSubtotal="0"/>
    <pivotField showAll="0" defaultSubtotal="0"/>
    <pivotField showAll="0" defaultSubtotal="0"/>
    <pivotField showAll="0" defaultSubtotal="0"/>
    <pivotField showAll="0" sortType="descending" defaultSubtotal="0">
      <items count="11">
        <item x="10"/>
        <item x="9"/>
        <item x="1"/>
        <item x="3"/>
        <item x="8"/>
        <item x="4"/>
        <item x="7"/>
        <item x="5"/>
        <item x="2"/>
        <item x="6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axis="axisRow" dataField="1" subtotalTop="0" showAll="0" sortType="descending" defaultSubtotal="0">
      <items count="3">
        <item x="1"/>
        <item x="2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0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Cuenta de types_of_operating_systems" fld="10" subtotal="count" showDataAs="percentOfTotal" baseField="0" baseItem="0" numFmtId="168"/>
  </dataFields>
  <formats count="11">
    <format dxfId="11">
      <pivotArea outline="0" collapsedLevelsAreSubtotals="1" fieldPosition="0"/>
    </format>
    <format dxfId="10">
      <pivotArea dataOnly="0" labelOnly="1" outline="0" axis="axisValues" fieldPosition="0"/>
    </format>
    <format dxfId="9">
      <pivotArea outline="0" collapsedLevelsAreSubtotals="1" fieldPosition="0"/>
    </format>
    <format dxfId="8">
      <pivotArea dataOnly="0" labelOnly="1" outline="0" axis="axisValues" fieldPosition="0"/>
    </format>
    <format dxfId="7">
      <pivotArea dataOnly="0" labelOnly="1" outline="0" axis="axisValues" fieldPosition="0"/>
    </format>
    <format dxfId="6">
      <pivotArea outline="0" fieldPosition="0">
        <references count="1">
          <reference field="4294967294" count="1">
            <x v="0"/>
          </reference>
        </references>
      </pivotArea>
    </format>
    <format dxfId="5">
      <pivotArea outline="0" collapsedLevelsAreSubtotals="1" fieldPosition="0"/>
    </format>
    <format dxfId="4">
      <pivotArea grandRow="1" outline="0" collapsedLevelsAreSubtotals="1" fieldPosition="0"/>
    </format>
    <format dxfId="3">
      <pivotArea collapsedLevelsAreSubtotals="1" fieldPosition="0">
        <references count="1">
          <reference field="10" count="1">
            <x v="1"/>
          </reference>
        </references>
      </pivotArea>
    </format>
    <format dxfId="2">
      <pivotArea outline="0" collapsedLevelsAreSubtotals="1" fieldPosition="0"/>
    </format>
    <format dxfId="1">
      <pivotArea dataOnly="0" labelOnly="1" outline="0" axis="axisValues" fieldPosition="0"/>
    </format>
  </formats>
  <chartFormats count="8"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3" format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3" format="2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23" format="3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9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26" format="10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26" format="1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256C7F-85F2-409C-AD46-6DE3261CB946}" name="MedidasEstadisticas" cacheId="2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7" indent="0" compact="0" outline="1" outlineData="1" compactData="0" multipleFieldFilters="0">
  <location ref="A25:G26" firstHeaderRow="0" firstDataRow="1" firstDataCol="0"/>
  <pivotFields count="11">
    <pivotField compact="0" showAll="0"/>
    <pivotField dataField="1" compact="0" showAll="0" sortType="descending">
      <items count="14">
        <item x="0"/>
        <item x="6"/>
        <item x="4"/>
        <item x="7"/>
        <item x="8"/>
        <item x="10"/>
        <item x="2"/>
        <item x="5"/>
        <item x="11"/>
        <item x="12"/>
        <item x="1"/>
        <item x="3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showAll="0"/>
    <pivotField dataField="1" compact="0" showAll="0"/>
    <pivotField dataField="1" compact="0" showAll="0"/>
    <pivotField dataField="1" compact="0" showAll="0"/>
    <pivotField compact="0" showAll="0"/>
    <pivotField dataField="1" compact="0" showAll="0"/>
    <pivotField dataField="1" compact="0" showAll="0"/>
    <pivotField dataField="1" compact="0" showAll="0"/>
    <pivotField compact="0" showAll="0"/>
  </pivotFields>
  <rowItems count="1">
    <i/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Promedio de price(COP)" fld="7" subtotal="average" baseField="0" baseItem="0" numFmtId="165"/>
    <dataField name="Cantidad Dispositivos" fld="1" subtotal="count" baseField="0" baseItem="1" numFmtId="1"/>
    <dataField name="Promedio de display_size" fld="3" subtotal="average" baseField="0" baseItem="2" numFmtId="166"/>
    <dataField name="Promedio de internal_memory(GB)" fld="5" subtotal="average" baseField="0" baseItem="3" numFmtId="166"/>
    <dataField name="Promedio de frontal_camera(MPX)" fld="4" subtotal="average" baseField="0" baseItem="0" numFmtId="166"/>
    <dataField name="Promedio de ram(GB)" fld="8" subtotal="average" baseField="0" baseItem="5" numFmtId="166"/>
    <dataField name="Promedio de rear_camera(MPX)" fld="9" subtotal="average" baseField="0" baseItem="6" numFmtId="166"/>
  </dataFields>
  <formats count="6">
    <format dxfId="17">
      <pivotArea outline="0" collapsedLevelsAreSubtotals="1" fieldPosition="0"/>
    </format>
    <format dxfId="16">
      <pivotArea dataOnly="0" labelOnly="1" outline="0" axis="axisValues" fieldPosition="0"/>
    </format>
    <format dxfId="1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4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2">
      <pivotArea outline="0" fieldPosition="0">
        <references count="1">
          <reference field="4294967294" count="3" selected="0"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EB80F5-C44B-4335-A7D8-3A9C6361B361}" name="TablaMarcas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outline="1" outlineData="1" multipleFieldFilters="0" chartFormat="8">
  <location ref="A4:B18" firstHeaderRow="1" firstDataRow="1" firstDataCol="1"/>
  <pivotFields count="11">
    <pivotField showAll="0"/>
    <pivotField axis="axisRow" showAll="0" sortType="ascending">
      <items count="14">
        <item x="0"/>
        <item x="6"/>
        <item x="4"/>
        <item x="7"/>
        <item x="8"/>
        <item x="10"/>
        <item x="2"/>
        <item x="5"/>
        <item x="11"/>
        <item x="12"/>
        <item x="1"/>
        <item x="3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4">
    <i>
      <x v="9"/>
    </i>
    <i>
      <x v="5"/>
    </i>
    <i>
      <x v="8"/>
    </i>
    <i>
      <x v="12"/>
    </i>
    <i>
      <x v="3"/>
    </i>
    <i>
      <x v="1"/>
    </i>
    <i>
      <x v="2"/>
    </i>
    <i>
      <x v="10"/>
    </i>
    <i>
      <x v="11"/>
    </i>
    <i>
      <x v="6"/>
    </i>
    <i>
      <x v="4"/>
    </i>
    <i>
      <x/>
    </i>
    <i>
      <x v="7"/>
    </i>
    <i t="grand">
      <x/>
    </i>
  </rowItems>
  <colItems count="1">
    <i/>
  </colItems>
  <dataFields count="1">
    <dataField name="Cuenta de display_size" fld="3" subtotal="count" baseField="0" baseItem="0"/>
  </dataFields>
  <chartFormats count="1">
    <chartFormat chart="6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04F814-F4F8-41C6-9342-01BBBE806B4B}" name="TablaSistemaOperativo" cacheId="2" applyNumberFormats="0" applyBorderFormats="0" applyFontFormats="0" applyPatternFormats="0" applyAlignmentFormats="0" applyWidthHeightFormats="1" dataCaption="Valores" updatedVersion="8" minRefreshableVersion="3" useAutoFormatting="1" colGrandTotals="0" itemPrintTitles="1" createdVersion="7" indent="0" outline="1" outlineData="1" multipleFieldFilters="0" chartFormat="26">
  <location ref="A37:B49" firstHeaderRow="1" firstDataRow="1" firstDataCol="1"/>
  <pivotFields count="11">
    <pivotField showAll="0" defaultSubtotal="0"/>
    <pivotField showAll="0" defaultSubtotal="0">
      <items count="13">
        <item x="0"/>
        <item x="6"/>
        <item x="4"/>
        <item x="7"/>
        <item x="8"/>
        <item x="10"/>
        <item x="2"/>
        <item x="5"/>
        <item x="11"/>
        <item x="12"/>
        <item x="1"/>
        <item x="3"/>
        <item x="9"/>
      </items>
    </pivotField>
    <pivotField showAll="0" defaultSubtotal="0"/>
    <pivotField showAll="0" defaultSubtotal="0"/>
    <pivotField showAll="0" defaultSubtotal="0"/>
    <pivotField showAll="0" defaultSubtotal="0"/>
    <pivotField axis="axisRow" dataField="1" showAll="0" sortType="ascending" defaultSubtotal="0">
      <items count="11">
        <item x="10"/>
        <item x="9"/>
        <item x="1"/>
        <item x="3"/>
        <item x="8"/>
        <item x="4"/>
        <item x="7"/>
        <item x="5"/>
        <item x="2"/>
        <item x="6"/>
        <item x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showAll="0" defaultSubtotal="0"/>
    <pivotField showAll="0" defaultSubtotal="0"/>
    <pivotField subtotalTop="0" showAll="0" defaultSubtotal="0"/>
  </pivotFields>
  <rowFields count="1">
    <field x="6"/>
  </rowFields>
  <rowItems count="12">
    <i>
      <x v="5"/>
    </i>
    <i>
      <x v="4"/>
    </i>
    <i>
      <x v="6"/>
    </i>
    <i>
      <x v="1"/>
    </i>
    <i>
      <x/>
    </i>
    <i>
      <x v="7"/>
    </i>
    <i>
      <x v="9"/>
    </i>
    <i>
      <x v="8"/>
    </i>
    <i>
      <x v="10"/>
    </i>
    <i>
      <x v="3"/>
    </i>
    <i>
      <x v="2"/>
    </i>
    <i t="grand">
      <x/>
    </i>
  </rowItems>
  <colItems count="1">
    <i/>
  </colItems>
  <dataFields count="1">
    <dataField name="Cuenta de operating_system" fld="6" subtotal="count" showDataAs="percentOfTotal" baseField="0" baseItem="0" numFmtId="9"/>
  </dataFields>
  <formats count="11">
    <format dxfId="28">
      <pivotArea outline="0" collapsedLevelsAreSubtotals="1" fieldPosition="0"/>
    </format>
    <format dxfId="27">
      <pivotArea dataOnly="0" labelOnly="1" outline="0" axis="axisValues" fieldPosition="0"/>
    </format>
    <format dxfId="26">
      <pivotArea outline="0" collapsedLevelsAreSubtotals="1" fieldPosition="0"/>
    </format>
    <format dxfId="25">
      <pivotArea dataOnly="0" labelOnly="1" outline="0" axis="axisValues" fieldPosition="0"/>
    </format>
    <format dxfId="24">
      <pivotArea outline="0" fieldPosition="0">
        <references count="1">
          <reference field="4294967294" count="1">
            <x v="0"/>
          </reference>
        </references>
      </pivotArea>
    </format>
    <format dxfId="23">
      <pivotArea outline="0" collapsedLevelsAreSubtotals="1" fieldPosition="0"/>
    </format>
    <format dxfId="22">
      <pivotArea dataOnly="0" labelOnly="1" outline="0" axis="axisValues" fieldPosition="0"/>
    </format>
    <format dxfId="21">
      <pivotArea outline="0" collapsedLevelsAreSubtotals="1" fieldPosition="0"/>
    </format>
    <format dxfId="20">
      <pivotArea dataOnly="0" labelOnly="1" outline="0" axis="axisValues" fieldPosition="0"/>
    </format>
    <format dxfId="19">
      <pivotArea outline="0" collapsedLevelsAreSubtotals="1" fieldPosition="0"/>
    </format>
    <format dxfId="18">
      <pivotArea dataOnly="0" labelOnly="1" outline="0" axis="axisValues" fieldPosition="0"/>
    </format>
  </formats>
  <chartFormats count="4">
    <chartFormat chart="16" format="6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7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CB0E3730-4631-430A-8F9D-C370E4F0A65C}" autoFormatId="16" applyNumberFormats="0" applyBorderFormats="0" applyFontFormats="0" applyPatternFormats="0" applyAlignmentFormats="0" applyWidthHeightFormats="0">
  <queryTableRefresh nextId="12">
    <queryTableFields count="11">
      <queryTableField id="1" name="Value" tableColumnId="1"/>
      <queryTableField id="2" name="device" tableColumnId="2"/>
      <queryTableField id="3" name="price( PYG)" tableColumnId="3"/>
      <queryTableField id="4" name="brand" tableColumnId="4"/>
      <queryTableField id="5" name="internal_memory(GB)" tableColumnId="5"/>
      <queryTableField id="6" name="ram(GB)" tableColumnId="6"/>
      <queryTableField id="7" name="frontal_camera(MPX)" tableColumnId="7"/>
      <queryTableField id="8" name="rear_camera(MPX)" tableColumnId="8"/>
      <queryTableField id="9" name="battery(MAH)" tableColumnId="9"/>
      <queryTableField id="10" name="operating_system" tableColumnId="10"/>
      <queryTableField id="11" name="display_size" tableColumnId="11"/>
    </queryTableFields>
  </queryTableRefresh>
  <extLst>
    <ext xmlns:x15="http://schemas.microsoft.com/office/spreadsheetml/2010/11/main" uri="{883FBD77-0823-4a55-B5E3-86C4891E6966}">
      <x15:queryTable sourceDataName="Consulta - Claro Paraguay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277ED58B-A966-48C6-9688-64B873881BFA}" autoFormatId="16" applyNumberFormats="0" applyBorderFormats="0" applyFontFormats="0" applyPatternFormats="0" applyAlignmentFormats="0" applyWidthHeightFormats="0">
  <queryTableRefresh nextId="12">
    <queryTableFields count="11">
      <queryTableField id="1" name="battery" tableColumnId="1"/>
      <queryTableField id="2" name="brand" tableColumnId="2"/>
      <queryTableField id="3" name="device" tableColumnId="3"/>
      <queryTableField id="4" name="display_size" tableColumnId="4"/>
      <queryTableField id="5" name="frontal_camera(MPX)" tableColumnId="5"/>
      <queryTableField id="6" name="internal_memory(GB)" tableColumnId="6"/>
      <queryTableField id="7" name="operating_system" tableColumnId="7"/>
      <queryTableField id="8" name="price(COP)" tableColumnId="8"/>
      <queryTableField id="9" name="ram(GB)" tableColumnId="9"/>
      <queryTableField id="10" name="rear_camera(MPX)" tableColumnId="10"/>
      <queryTableField id="11" name="types_of_operating_systems" tableColumnId="11"/>
    </queryTableFields>
  </queryTableRefresh>
  <extLst>
    <ext xmlns:x15="http://schemas.microsoft.com/office/spreadsheetml/2010/11/main" uri="{883FBD77-0823-4a55-B5E3-86C4891E6966}">
      <x15:queryTable sourceDataName="Consulta - Claro Colombia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E7D028-2BC6-4389-9803-ECB5E0CE322F}" name="Claro_Paraguay" displayName="Claro_Paraguay" ref="A1:K23" tableType="queryTable" totalsRowShown="0">
  <autoFilter ref="A1:K23" xr:uid="{13E7D028-2BC6-4389-9803-ECB5E0CE322F}"/>
  <tableColumns count="11">
    <tableColumn id="1" xr3:uid="{E172FB45-8B22-4E79-ABB9-DEFAFF660CEC}" uniqueName="1" name="Value" queryTableFieldId="1"/>
    <tableColumn id="2" xr3:uid="{3023FA91-3BF7-41DF-A413-C3F4A6559ACB}" uniqueName="2" name="device" queryTableFieldId="2" dataDxfId="36"/>
    <tableColumn id="3" xr3:uid="{459444CA-5F18-48C2-8857-0F2AADC93186}" uniqueName="3" name="price( PYG)" queryTableFieldId="3"/>
    <tableColumn id="4" xr3:uid="{5D16B995-EE05-41D0-81EC-41052D5C7A9A}" uniqueName="4" name="brand" queryTableFieldId="4" dataDxfId="35"/>
    <tableColumn id="5" xr3:uid="{B01DDF90-6E21-4D38-90E9-75FE391852FC}" uniqueName="5" name="internal_memory(GB)" queryTableFieldId="5"/>
    <tableColumn id="6" xr3:uid="{D0D349F1-B843-4CC2-B3E7-009FBC4CF8D4}" uniqueName="6" name="ram(GB)" queryTableFieldId="6"/>
    <tableColumn id="7" xr3:uid="{39A8920F-7061-478F-BBE2-7C5DAD7B2D2E}" uniqueName="7" name="frontal_camera(MPX)" queryTableFieldId="7"/>
    <tableColumn id="8" xr3:uid="{ABDE5D6E-50B3-4C51-944E-37B9E367663B}" uniqueName="8" name="rear_camera(MPX)" queryTableFieldId="8"/>
    <tableColumn id="9" xr3:uid="{2BFC2696-1084-4DD4-9891-37BEBC765F4E}" uniqueName="9" name="battery(MAH)" queryTableFieldId="9"/>
    <tableColumn id="10" xr3:uid="{B0D6134D-1877-49AC-B443-94192B855B4D}" uniqueName="10" name="operating_system" queryTableFieldId="10" dataDxfId="34"/>
    <tableColumn id="11" xr3:uid="{A0382DAD-F707-4290-B8E6-78B89FF605C5}" uniqueName="11" name="display_size" queryTableFieldId="1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5EA8F0-B6B5-40EA-A3AE-7B07E8F22CD1}" name="Claro_Colombia" displayName="Claro_Colombia" ref="A1:K88" tableType="queryTable" totalsRowShown="0">
  <autoFilter ref="A1:K88" xr:uid="{BF5EA8F0-B6B5-40EA-A3AE-7B07E8F22CD1}"/>
  <tableColumns count="11">
    <tableColumn id="1" xr3:uid="{50B96BE5-A02B-4FD9-BC15-C5A2D9477288}" uniqueName="1" name="battery" queryTableFieldId="1"/>
    <tableColumn id="2" xr3:uid="{18906630-14F6-47CA-84F4-560EC580A7B5}" uniqueName="2" name="brand" queryTableFieldId="2" dataDxfId="33"/>
    <tableColumn id="3" xr3:uid="{61859F94-21DE-47B6-A645-960494597193}" uniqueName="3" name="device" queryTableFieldId="3" dataDxfId="32"/>
    <tableColumn id="4" xr3:uid="{59E0B54E-383A-4F58-A2F4-B7E3CC22842C}" uniqueName="4" name="display_size" queryTableFieldId="4"/>
    <tableColumn id="5" xr3:uid="{D6749C60-8CA3-4AC8-8DAE-8A20E80F5AE5}" uniqueName="5" name="frontal_camera(MPX)" queryTableFieldId="5"/>
    <tableColumn id="6" xr3:uid="{F40CEFC5-87C2-4321-864D-B2BE2449087C}" uniqueName="6" name="internal_memory(GB)" queryTableFieldId="6"/>
    <tableColumn id="7" xr3:uid="{694E7EAC-3E6A-4291-A7A7-52066C57A675}" uniqueName="7" name="operating_system" queryTableFieldId="7" dataDxfId="31"/>
    <tableColumn id="8" xr3:uid="{E4B2CD45-8C2A-41C8-AD8E-5A71B8DDFAFA}" uniqueName="8" name="price(COP)" queryTableFieldId="8" dataDxfId="30"/>
    <tableColumn id="9" xr3:uid="{9F0D55A6-5629-41AB-8770-1AE6020D961B}" uniqueName="9" name="ram(GB)" queryTableFieldId="9"/>
    <tableColumn id="10" xr3:uid="{1D8F8A48-5142-4759-A106-9CB3D3748B4B}" uniqueName="10" name="rear_camera(MPX)" queryTableFieldId="10"/>
    <tableColumn id="11" xr3:uid="{7D4023A3-C1A7-49EA-8A6A-367189983954}" uniqueName="11" name="types_of_operating_systems" queryTableFieldId="11" dataDxfId="29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BA6501-A286-4D7F-BF04-28BBEC4371DB}" name="TablaMedidasFormulas" displayName="TablaMedidasFormulas" ref="A74:B84" totalsRowShown="0">
  <autoFilter ref="A74:B84" xr:uid="{A9BA6501-A286-4D7F-BF04-28BBEC4371DB}"/>
  <tableColumns count="2">
    <tableColumn id="1" xr3:uid="{1B5C9F34-4652-4D51-99D6-D8F5AE138743}" name="NOMBRE" dataDxfId="0"/>
    <tableColumn id="2" xr3:uid="{04773BB0-375A-4882-8339-A4535D5B30EB}" name="MEDID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C6A8-4DA5-4EB2-80B8-99BB8EA889D6}">
  <dimension ref="A1:K23"/>
  <sheetViews>
    <sheetView workbookViewId="0">
      <selection sqref="A1:K23"/>
    </sheetView>
  </sheetViews>
  <sheetFormatPr defaultColWidth="11.42578125" defaultRowHeight="15" x14ac:dyDescent="0.25"/>
  <cols>
    <col min="1" max="1" width="8.42578125" bestFit="1" customWidth="1"/>
    <col min="2" max="2" width="23.5703125" bestFit="1" customWidth="1"/>
    <col min="3" max="3" width="13.28515625" bestFit="1" customWidth="1"/>
    <col min="4" max="4" width="9.140625" bestFit="1" customWidth="1"/>
    <col min="5" max="5" width="22.85546875" bestFit="1" customWidth="1"/>
    <col min="6" max="6" width="10.7109375" bestFit="1" customWidth="1"/>
    <col min="7" max="7" width="22.42578125" bestFit="1" customWidth="1"/>
    <col min="8" max="8" width="20" bestFit="1" customWidth="1"/>
    <col min="9" max="9" width="15.5703125" bestFit="1" customWidth="1"/>
    <col min="10" max="10" width="19.28515625" bestFit="1" customWidth="1"/>
    <col min="11" max="11" width="14" bestFit="1" customWidth="1"/>
    <col min="12" max="12" width="15.7109375" bestFit="1" customWidth="1"/>
  </cols>
  <sheetData>
    <row r="1" spans="1:11" x14ac:dyDescent="0.25">
      <c r="A1" t="s">
        <v>104</v>
      </c>
      <c r="B1" t="s">
        <v>2</v>
      </c>
      <c r="C1" t="s">
        <v>105</v>
      </c>
      <c r="D1" t="s">
        <v>1</v>
      </c>
      <c r="E1" t="s">
        <v>5</v>
      </c>
      <c r="F1" t="s">
        <v>8</v>
      </c>
      <c r="G1" t="s">
        <v>4</v>
      </c>
      <c r="H1" t="s">
        <v>9</v>
      </c>
      <c r="I1" t="s">
        <v>106</v>
      </c>
      <c r="J1" t="s">
        <v>6</v>
      </c>
      <c r="K1" t="s">
        <v>3</v>
      </c>
    </row>
    <row r="2" spans="1:11" x14ac:dyDescent="0.25">
      <c r="A2">
        <v>0</v>
      </c>
      <c r="B2" t="s">
        <v>107</v>
      </c>
      <c r="C2">
        <v>1530000</v>
      </c>
      <c r="D2" t="s">
        <v>26</v>
      </c>
      <c r="E2">
        <v>0</v>
      </c>
      <c r="F2">
        <v>0</v>
      </c>
      <c r="G2" t="s">
        <v>126</v>
      </c>
      <c r="H2">
        <v>5</v>
      </c>
      <c r="I2">
        <v>5000</v>
      </c>
      <c r="J2" t="s">
        <v>15</v>
      </c>
      <c r="K2">
        <v>6.5</v>
      </c>
    </row>
    <row r="3" spans="1:11" x14ac:dyDescent="0.25">
      <c r="A3">
        <v>1</v>
      </c>
      <c r="B3" t="s">
        <v>108</v>
      </c>
      <c r="C3">
        <v>907200</v>
      </c>
      <c r="D3" t="s">
        <v>48</v>
      </c>
      <c r="E3">
        <v>32</v>
      </c>
      <c r="F3">
        <v>2</v>
      </c>
      <c r="G3" t="s">
        <v>109</v>
      </c>
      <c r="H3">
        <v>2</v>
      </c>
      <c r="I3">
        <v>2400</v>
      </c>
      <c r="J3" t="s">
        <v>110</v>
      </c>
      <c r="K3">
        <v>5.7</v>
      </c>
    </row>
    <row r="4" spans="1:11" x14ac:dyDescent="0.25">
      <c r="A4">
        <v>2</v>
      </c>
      <c r="B4" t="s">
        <v>111</v>
      </c>
      <c r="C4">
        <v>9900000</v>
      </c>
      <c r="D4" t="s">
        <v>26</v>
      </c>
      <c r="E4">
        <v>256</v>
      </c>
      <c r="F4">
        <v>8</v>
      </c>
      <c r="G4" t="s">
        <v>127</v>
      </c>
      <c r="H4">
        <v>10</v>
      </c>
      <c r="I4">
        <v>3700</v>
      </c>
      <c r="J4" t="s">
        <v>28</v>
      </c>
      <c r="K4">
        <v>6.7</v>
      </c>
    </row>
    <row r="5" spans="1:11" x14ac:dyDescent="0.25">
      <c r="A5">
        <v>3</v>
      </c>
      <c r="B5" t="s">
        <v>112</v>
      </c>
      <c r="C5">
        <v>722925</v>
      </c>
      <c r="D5" t="s">
        <v>45</v>
      </c>
      <c r="E5">
        <v>64</v>
      </c>
      <c r="F5">
        <v>3</v>
      </c>
      <c r="G5" t="s">
        <v>128</v>
      </c>
      <c r="H5">
        <v>8</v>
      </c>
      <c r="I5">
        <v>4000</v>
      </c>
      <c r="J5" t="s">
        <v>90</v>
      </c>
      <c r="K5">
        <v>6.5</v>
      </c>
    </row>
    <row r="6" spans="1:11" x14ac:dyDescent="0.25">
      <c r="A6">
        <v>4</v>
      </c>
      <c r="B6" t="s">
        <v>113</v>
      </c>
      <c r="C6">
        <v>842400</v>
      </c>
      <c r="D6" t="s">
        <v>41</v>
      </c>
      <c r="E6">
        <v>64</v>
      </c>
      <c r="F6">
        <v>2</v>
      </c>
      <c r="G6" t="s">
        <v>114</v>
      </c>
      <c r="H6">
        <v>5</v>
      </c>
      <c r="I6">
        <v>5000</v>
      </c>
      <c r="J6" t="s">
        <v>90</v>
      </c>
      <c r="K6">
        <v>6.5</v>
      </c>
    </row>
    <row r="7" spans="1:11" x14ac:dyDescent="0.25">
      <c r="A7">
        <v>5</v>
      </c>
      <c r="B7" t="s">
        <v>115</v>
      </c>
      <c r="C7">
        <v>1620000</v>
      </c>
      <c r="D7" t="s">
        <v>41</v>
      </c>
      <c r="E7">
        <v>128</v>
      </c>
      <c r="F7">
        <v>4</v>
      </c>
      <c r="G7" t="s">
        <v>129</v>
      </c>
      <c r="H7">
        <v>8</v>
      </c>
      <c r="I7">
        <v>5000</v>
      </c>
      <c r="J7" t="s">
        <v>90</v>
      </c>
      <c r="K7">
        <v>6.5</v>
      </c>
    </row>
    <row r="8" spans="1:11" x14ac:dyDescent="0.25">
      <c r="A8">
        <v>6</v>
      </c>
      <c r="B8" t="s">
        <v>116</v>
      </c>
      <c r="C8">
        <v>344250</v>
      </c>
      <c r="D8" t="s">
        <v>45</v>
      </c>
      <c r="E8">
        <v>32</v>
      </c>
      <c r="F8">
        <v>1</v>
      </c>
      <c r="G8" t="s">
        <v>117</v>
      </c>
      <c r="H8">
        <v>5</v>
      </c>
      <c r="I8">
        <v>2000</v>
      </c>
      <c r="J8" t="s">
        <v>118</v>
      </c>
      <c r="K8">
        <v>5</v>
      </c>
    </row>
    <row r="9" spans="1:11" x14ac:dyDescent="0.25">
      <c r="A9">
        <v>7</v>
      </c>
      <c r="B9" t="s">
        <v>119</v>
      </c>
      <c r="C9">
        <v>702000</v>
      </c>
      <c r="D9" t="s">
        <v>45</v>
      </c>
      <c r="E9">
        <v>32</v>
      </c>
      <c r="F9">
        <v>2</v>
      </c>
      <c r="G9" t="s">
        <v>109</v>
      </c>
      <c r="H9">
        <v>2</v>
      </c>
      <c r="I9">
        <v>3000</v>
      </c>
      <c r="J9" t="s">
        <v>15</v>
      </c>
      <c r="K9">
        <v>6.26</v>
      </c>
    </row>
    <row r="10" spans="1:11" x14ac:dyDescent="0.25">
      <c r="A10">
        <v>8</v>
      </c>
      <c r="B10" t="s">
        <v>120</v>
      </c>
      <c r="C10">
        <v>1206000</v>
      </c>
      <c r="D10" t="s">
        <v>26</v>
      </c>
      <c r="E10">
        <v>64</v>
      </c>
      <c r="F10">
        <v>3</v>
      </c>
      <c r="G10" t="s">
        <v>130</v>
      </c>
      <c r="H10">
        <v>5</v>
      </c>
      <c r="I10">
        <v>5000</v>
      </c>
      <c r="J10" t="s">
        <v>15</v>
      </c>
      <c r="K10">
        <v>6.5</v>
      </c>
    </row>
    <row r="11" spans="1:11" x14ac:dyDescent="0.25">
      <c r="A11">
        <v>9</v>
      </c>
      <c r="B11" t="s">
        <v>121</v>
      </c>
      <c r="C11">
        <v>2880000</v>
      </c>
      <c r="D11" t="s">
        <v>26</v>
      </c>
      <c r="E11">
        <v>128</v>
      </c>
      <c r="F11">
        <v>4</v>
      </c>
      <c r="G11" t="s">
        <v>131</v>
      </c>
      <c r="H11">
        <v>13</v>
      </c>
      <c r="I11">
        <v>5000</v>
      </c>
      <c r="J11" t="s">
        <v>28</v>
      </c>
      <c r="K11">
        <v>6.5</v>
      </c>
    </row>
    <row r="12" spans="1:11" x14ac:dyDescent="0.25">
      <c r="A12">
        <v>10</v>
      </c>
      <c r="B12" t="s">
        <v>122</v>
      </c>
      <c r="C12">
        <v>9090000</v>
      </c>
      <c r="D12" t="s">
        <v>26</v>
      </c>
      <c r="E12">
        <v>256</v>
      </c>
      <c r="F12">
        <v>8</v>
      </c>
      <c r="G12" t="s">
        <v>132</v>
      </c>
      <c r="H12">
        <v>12</v>
      </c>
      <c r="I12">
        <v>3900</v>
      </c>
      <c r="J12" t="s">
        <v>15</v>
      </c>
      <c r="K12">
        <v>6.1</v>
      </c>
    </row>
    <row r="13" spans="1:11" x14ac:dyDescent="0.25">
      <c r="A13">
        <v>11</v>
      </c>
      <c r="B13" t="s">
        <v>123</v>
      </c>
      <c r="C13">
        <v>10080000</v>
      </c>
      <c r="D13" t="s">
        <v>26</v>
      </c>
      <c r="E13">
        <v>256</v>
      </c>
      <c r="F13">
        <v>8</v>
      </c>
      <c r="G13" t="s">
        <v>132</v>
      </c>
      <c r="H13">
        <v>12</v>
      </c>
      <c r="I13">
        <v>4700</v>
      </c>
      <c r="J13" t="s">
        <v>15</v>
      </c>
      <c r="K13">
        <v>6.6</v>
      </c>
    </row>
    <row r="14" spans="1:11" x14ac:dyDescent="0.25">
      <c r="A14">
        <v>12</v>
      </c>
      <c r="B14" t="s">
        <v>124</v>
      </c>
      <c r="C14">
        <v>13860000</v>
      </c>
      <c r="D14" t="s">
        <v>26</v>
      </c>
      <c r="E14">
        <v>512</v>
      </c>
      <c r="F14">
        <v>12</v>
      </c>
      <c r="G14" t="s">
        <v>133</v>
      </c>
      <c r="H14">
        <v>12</v>
      </c>
      <c r="I14">
        <v>5000</v>
      </c>
      <c r="J14" t="s">
        <v>15</v>
      </c>
      <c r="K14">
        <v>6.8</v>
      </c>
    </row>
    <row r="15" spans="1:11" x14ac:dyDescent="0.25">
      <c r="A15">
        <v>13</v>
      </c>
      <c r="B15" t="s">
        <v>108</v>
      </c>
      <c r="C15">
        <v>907200</v>
      </c>
      <c r="D15" t="s">
        <v>48</v>
      </c>
      <c r="E15">
        <v>32</v>
      </c>
      <c r="F15">
        <v>2</v>
      </c>
      <c r="G15" t="s">
        <v>109</v>
      </c>
      <c r="H15">
        <v>2</v>
      </c>
      <c r="I15">
        <v>2400</v>
      </c>
      <c r="J15" t="s">
        <v>110</v>
      </c>
      <c r="K15">
        <v>5.7</v>
      </c>
    </row>
    <row r="16" spans="1:11" x14ac:dyDescent="0.25">
      <c r="A16">
        <v>14</v>
      </c>
      <c r="B16" t="s">
        <v>111</v>
      </c>
      <c r="C16">
        <v>9900000</v>
      </c>
      <c r="D16" t="s">
        <v>26</v>
      </c>
      <c r="E16">
        <v>256</v>
      </c>
      <c r="F16">
        <v>8</v>
      </c>
      <c r="G16" t="s">
        <v>127</v>
      </c>
      <c r="H16">
        <v>10</v>
      </c>
      <c r="I16">
        <v>3700</v>
      </c>
      <c r="J16" t="s">
        <v>28</v>
      </c>
      <c r="K16">
        <v>6.7</v>
      </c>
    </row>
    <row r="17" spans="1:11" x14ac:dyDescent="0.25">
      <c r="A17">
        <v>15</v>
      </c>
      <c r="B17" t="s">
        <v>112</v>
      </c>
      <c r="C17">
        <v>722925</v>
      </c>
      <c r="D17" t="s">
        <v>45</v>
      </c>
      <c r="E17">
        <v>64</v>
      </c>
      <c r="F17">
        <v>3</v>
      </c>
      <c r="G17" t="s">
        <v>128</v>
      </c>
      <c r="H17">
        <v>8</v>
      </c>
      <c r="I17">
        <v>4000</v>
      </c>
      <c r="J17" t="s">
        <v>90</v>
      </c>
      <c r="K17">
        <v>6.5</v>
      </c>
    </row>
    <row r="18" spans="1:11" x14ac:dyDescent="0.25">
      <c r="A18">
        <v>16</v>
      </c>
      <c r="B18" t="s">
        <v>113</v>
      </c>
      <c r="C18">
        <v>842400</v>
      </c>
      <c r="D18" t="s">
        <v>41</v>
      </c>
      <c r="E18">
        <v>64</v>
      </c>
      <c r="F18">
        <v>2</v>
      </c>
      <c r="G18" t="s">
        <v>114</v>
      </c>
      <c r="H18">
        <v>5</v>
      </c>
      <c r="I18">
        <v>5000</v>
      </c>
      <c r="J18" t="s">
        <v>90</v>
      </c>
      <c r="K18">
        <v>6.5</v>
      </c>
    </row>
    <row r="19" spans="1:11" x14ac:dyDescent="0.25">
      <c r="A19">
        <v>17</v>
      </c>
      <c r="B19" t="s">
        <v>115</v>
      </c>
      <c r="C19">
        <v>1620000</v>
      </c>
      <c r="D19" t="s">
        <v>41</v>
      </c>
      <c r="E19">
        <v>128</v>
      </c>
      <c r="F19">
        <v>4</v>
      </c>
      <c r="G19" t="s">
        <v>129</v>
      </c>
      <c r="H19">
        <v>8</v>
      </c>
      <c r="I19">
        <v>5000</v>
      </c>
      <c r="J19" t="s">
        <v>90</v>
      </c>
      <c r="K19">
        <v>6.5</v>
      </c>
    </row>
    <row r="20" spans="1:11" x14ac:dyDescent="0.25">
      <c r="A20">
        <v>18</v>
      </c>
      <c r="B20" t="s">
        <v>116</v>
      </c>
      <c r="C20">
        <v>344250</v>
      </c>
      <c r="D20" t="s">
        <v>45</v>
      </c>
      <c r="E20">
        <v>32</v>
      </c>
      <c r="F20">
        <v>1</v>
      </c>
      <c r="G20" t="s">
        <v>117</v>
      </c>
      <c r="H20">
        <v>5</v>
      </c>
      <c r="I20">
        <v>2000</v>
      </c>
      <c r="J20" t="s">
        <v>118</v>
      </c>
      <c r="K20">
        <v>5</v>
      </c>
    </row>
    <row r="21" spans="1:11" x14ac:dyDescent="0.25">
      <c r="A21">
        <v>19</v>
      </c>
      <c r="B21" t="s">
        <v>119</v>
      </c>
      <c r="C21">
        <v>702000</v>
      </c>
      <c r="D21" t="s">
        <v>45</v>
      </c>
      <c r="E21">
        <v>32</v>
      </c>
      <c r="F21">
        <v>2</v>
      </c>
      <c r="G21" t="s">
        <v>109</v>
      </c>
      <c r="H21">
        <v>2</v>
      </c>
      <c r="I21">
        <v>3000</v>
      </c>
      <c r="J21" t="s">
        <v>15</v>
      </c>
      <c r="K21">
        <v>6.26</v>
      </c>
    </row>
    <row r="22" spans="1:11" x14ac:dyDescent="0.25">
      <c r="A22">
        <v>20</v>
      </c>
      <c r="B22" t="s">
        <v>120</v>
      </c>
      <c r="C22">
        <v>1206000</v>
      </c>
      <c r="D22" t="s">
        <v>26</v>
      </c>
      <c r="E22">
        <v>64</v>
      </c>
      <c r="F22">
        <v>3</v>
      </c>
      <c r="G22" t="s">
        <v>130</v>
      </c>
      <c r="H22">
        <v>5</v>
      </c>
      <c r="I22">
        <v>5000</v>
      </c>
      <c r="J22" t="s">
        <v>15</v>
      </c>
      <c r="K22">
        <v>6.5</v>
      </c>
    </row>
    <row r="23" spans="1:11" x14ac:dyDescent="0.25">
      <c r="A23">
        <v>21</v>
      </c>
      <c r="B23" t="s">
        <v>121</v>
      </c>
      <c r="C23">
        <v>2880000</v>
      </c>
      <c r="D23" t="s">
        <v>26</v>
      </c>
      <c r="E23">
        <v>128</v>
      </c>
      <c r="F23">
        <v>4</v>
      </c>
      <c r="G23" t="s">
        <v>131</v>
      </c>
      <c r="H23">
        <v>13</v>
      </c>
      <c r="I23">
        <v>5000</v>
      </c>
      <c r="J23" t="s">
        <v>28</v>
      </c>
      <c r="K23">
        <v>6.5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15F50-0E3D-4215-AA4A-6F52CC58FAF1}">
  <dimension ref="A1:K88"/>
  <sheetViews>
    <sheetView topLeftCell="C1" workbookViewId="0">
      <selection activeCell="B2" sqref="B2:K2"/>
    </sheetView>
  </sheetViews>
  <sheetFormatPr defaultColWidth="11.42578125" defaultRowHeight="15" x14ac:dyDescent="0.25"/>
  <cols>
    <col min="1" max="1" width="9.7109375" bestFit="1" customWidth="1"/>
    <col min="2" max="2" width="9.140625" bestFit="1" customWidth="1"/>
    <col min="3" max="3" width="30.85546875" bestFit="1" customWidth="1"/>
    <col min="4" max="4" width="14" bestFit="1" customWidth="1"/>
    <col min="5" max="5" width="22.42578125" bestFit="1" customWidth="1"/>
    <col min="6" max="6" width="22.85546875" bestFit="1" customWidth="1"/>
    <col min="7" max="7" width="20.28515625" bestFit="1" customWidth="1"/>
    <col min="8" max="8" width="13.140625" style="3" bestFit="1" customWidth="1"/>
    <col min="9" max="9" width="10.7109375" bestFit="1" customWidth="1"/>
    <col min="10" max="10" width="20" bestFit="1" customWidth="1"/>
    <col min="11" max="11" width="29.140625" bestFit="1" customWidth="1"/>
    <col min="12" max="12" width="20.28515625" bestFit="1" customWidth="1"/>
    <col min="13" max="13" width="12.85546875" bestFit="1" customWidth="1"/>
    <col min="14" max="14" width="10.7109375" bestFit="1" customWidth="1"/>
    <col min="15" max="15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155</v>
      </c>
    </row>
    <row r="2" spans="1:11" x14ac:dyDescent="0.25">
      <c r="A2">
        <v>0</v>
      </c>
      <c r="B2" t="s">
        <v>10</v>
      </c>
      <c r="C2" t="s">
        <v>11</v>
      </c>
      <c r="D2">
        <v>6.1</v>
      </c>
      <c r="E2">
        <v>12</v>
      </c>
      <c r="F2">
        <v>256</v>
      </c>
      <c r="G2" t="s">
        <v>12</v>
      </c>
      <c r="H2" s="3">
        <v>6199960</v>
      </c>
      <c r="I2">
        <v>6</v>
      </c>
      <c r="J2">
        <v>48</v>
      </c>
      <c r="K2" t="s">
        <v>156</v>
      </c>
    </row>
    <row r="3" spans="1:11" x14ac:dyDescent="0.25">
      <c r="A3">
        <v>0</v>
      </c>
      <c r="B3" t="s">
        <v>13</v>
      </c>
      <c r="C3" t="s">
        <v>14</v>
      </c>
      <c r="D3">
        <v>6.51</v>
      </c>
      <c r="E3">
        <v>5</v>
      </c>
      <c r="F3">
        <v>128</v>
      </c>
      <c r="G3" t="s">
        <v>15</v>
      </c>
      <c r="H3" s="3">
        <v>679900</v>
      </c>
      <c r="I3">
        <v>4</v>
      </c>
      <c r="J3">
        <v>13</v>
      </c>
      <c r="K3" t="s">
        <v>157</v>
      </c>
    </row>
    <row r="4" spans="1:11" x14ac:dyDescent="0.25">
      <c r="A4">
        <v>0</v>
      </c>
      <c r="B4" t="s">
        <v>10</v>
      </c>
      <c r="C4" t="s">
        <v>16</v>
      </c>
      <c r="D4">
        <v>6.1</v>
      </c>
      <c r="E4">
        <v>12</v>
      </c>
      <c r="F4">
        <v>128</v>
      </c>
      <c r="G4" t="s">
        <v>12</v>
      </c>
      <c r="H4" s="3">
        <v>3715960</v>
      </c>
      <c r="I4">
        <v>4</v>
      </c>
      <c r="J4">
        <v>12</v>
      </c>
      <c r="K4" t="s">
        <v>156</v>
      </c>
    </row>
    <row r="5" spans="1:11" x14ac:dyDescent="0.25">
      <c r="A5">
        <v>4500</v>
      </c>
      <c r="B5" t="s">
        <v>17</v>
      </c>
      <c r="C5" t="s">
        <v>18</v>
      </c>
      <c r="D5">
        <v>6.4</v>
      </c>
      <c r="E5">
        <v>32</v>
      </c>
      <c r="F5">
        <v>256</v>
      </c>
      <c r="G5" t="s">
        <v>15</v>
      </c>
      <c r="H5" s="3">
        <v>1898900</v>
      </c>
      <c r="I5">
        <v>8</v>
      </c>
      <c r="J5">
        <v>64</v>
      </c>
      <c r="K5" t="s">
        <v>157</v>
      </c>
    </row>
    <row r="6" spans="1:11" x14ac:dyDescent="0.25">
      <c r="A6">
        <v>5000</v>
      </c>
      <c r="B6" t="s">
        <v>19</v>
      </c>
      <c r="C6" t="s">
        <v>20</v>
      </c>
      <c r="D6">
        <v>6.71</v>
      </c>
      <c r="E6">
        <v>5</v>
      </c>
      <c r="F6">
        <v>64</v>
      </c>
      <c r="G6" t="s">
        <v>15</v>
      </c>
      <c r="H6" s="3">
        <v>468900</v>
      </c>
      <c r="I6">
        <v>3</v>
      </c>
      <c r="J6">
        <v>50</v>
      </c>
      <c r="K6" t="s">
        <v>157</v>
      </c>
    </row>
    <row r="7" spans="1:11" x14ac:dyDescent="0.25">
      <c r="A7">
        <v>0</v>
      </c>
      <c r="B7" t="s">
        <v>10</v>
      </c>
      <c r="C7" t="s">
        <v>11</v>
      </c>
      <c r="D7">
        <v>6.1</v>
      </c>
      <c r="E7">
        <v>12</v>
      </c>
      <c r="F7">
        <v>128</v>
      </c>
      <c r="G7" t="s">
        <v>12</v>
      </c>
      <c r="H7" s="3">
        <v>5550960</v>
      </c>
      <c r="I7">
        <v>6</v>
      </c>
      <c r="J7">
        <v>48</v>
      </c>
      <c r="K7" t="s">
        <v>156</v>
      </c>
    </row>
    <row r="8" spans="1:11" x14ac:dyDescent="0.25">
      <c r="A8">
        <v>0</v>
      </c>
      <c r="B8" t="s">
        <v>10</v>
      </c>
      <c r="C8" t="s">
        <v>21</v>
      </c>
      <c r="D8">
        <v>6.7</v>
      </c>
      <c r="E8">
        <v>12</v>
      </c>
      <c r="F8">
        <v>128</v>
      </c>
      <c r="G8" t="s">
        <v>12</v>
      </c>
      <c r="H8" s="3">
        <v>4384960</v>
      </c>
      <c r="I8">
        <v>6</v>
      </c>
      <c r="J8">
        <v>12</v>
      </c>
      <c r="K8" t="s">
        <v>156</v>
      </c>
    </row>
    <row r="9" spans="1:11" x14ac:dyDescent="0.25">
      <c r="A9">
        <v>0</v>
      </c>
      <c r="B9" t="s">
        <v>10</v>
      </c>
      <c r="C9" t="s">
        <v>22</v>
      </c>
      <c r="D9">
        <v>6.1</v>
      </c>
      <c r="E9">
        <v>12</v>
      </c>
      <c r="F9">
        <v>256</v>
      </c>
      <c r="G9" t="s">
        <v>12</v>
      </c>
      <c r="H9" s="3">
        <v>4935960</v>
      </c>
      <c r="I9">
        <v>6</v>
      </c>
      <c r="J9">
        <v>12</v>
      </c>
      <c r="K9" t="s">
        <v>156</v>
      </c>
    </row>
    <row r="10" spans="1:11" x14ac:dyDescent="0.25">
      <c r="A10">
        <v>0</v>
      </c>
      <c r="B10" t="s">
        <v>23</v>
      </c>
      <c r="C10" t="s">
        <v>24</v>
      </c>
      <c r="D10">
        <v>0</v>
      </c>
      <c r="E10">
        <v>8</v>
      </c>
      <c r="F10">
        <v>128</v>
      </c>
      <c r="G10" t="s">
        <v>25</v>
      </c>
      <c r="H10" s="3">
        <v>749900</v>
      </c>
      <c r="I10">
        <v>4</v>
      </c>
      <c r="J10">
        <v>48</v>
      </c>
      <c r="K10" t="s">
        <v>158</v>
      </c>
    </row>
    <row r="11" spans="1:11" x14ac:dyDescent="0.25">
      <c r="A11">
        <v>0</v>
      </c>
      <c r="B11" t="s">
        <v>10</v>
      </c>
      <c r="C11" t="s">
        <v>22</v>
      </c>
      <c r="D11">
        <v>6.1</v>
      </c>
      <c r="E11">
        <v>12</v>
      </c>
      <c r="F11">
        <v>128</v>
      </c>
      <c r="G11" t="s">
        <v>12</v>
      </c>
      <c r="H11" s="3">
        <v>4279960</v>
      </c>
      <c r="I11">
        <v>6</v>
      </c>
      <c r="J11">
        <v>12</v>
      </c>
      <c r="K11" t="s">
        <v>156</v>
      </c>
    </row>
    <row r="12" spans="1:11" x14ac:dyDescent="0.25">
      <c r="A12">
        <v>0</v>
      </c>
      <c r="B12" t="s">
        <v>26</v>
      </c>
      <c r="C12" t="s">
        <v>27</v>
      </c>
      <c r="D12">
        <v>6.8</v>
      </c>
      <c r="E12">
        <v>12</v>
      </c>
      <c r="F12">
        <v>256</v>
      </c>
      <c r="G12" t="s">
        <v>28</v>
      </c>
      <c r="H12" s="3">
        <v>6299950</v>
      </c>
      <c r="I12">
        <v>12</v>
      </c>
      <c r="J12">
        <v>200</v>
      </c>
      <c r="K12" t="s">
        <v>157</v>
      </c>
    </row>
    <row r="13" spans="1:11" x14ac:dyDescent="0.25">
      <c r="A13">
        <v>0</v>
      </c>
      <c r="B13" t="s">
        <v>26</v>
      </c>
      <c r="C13" t="s">
        <v>29</v>
      </c>
      <c r="D13">
        <v>6.1</v>
      </c>
      <c r="E13">
        <v>12</v>
      </c>
      <c r="F13">
        <v>256</v>
      </c>
      <c r="G13" t="s">
        <v>28</v>
      </c>
      <c r="H13" s="3">
        <v>3999950</v>
      </c>
      <c r="I13">
        <v>8</v>
      </c>
      <c r="J13">
        <v>50</v>
      </c>
      <c r="K13" t="s">
        <v>157</v>
      </c>
    </row>
    <row r="14" spans="1:11" x14ac:dyDescent="0.25">
      <c r="A14">
        <v>0</v>
      </c>
      <c r="B14" t="s">
        <v>13</v>
      </c>
      <c r="C14" t="s">
        <v>30</v>
      </c>
      <c r="D14">
        <v>6.58</v>
      </c>
      <c r="E14">
        <v>16</v>
      </c>
      <c r="F14">
        <v>256</v>
      </c>
      <c r="G14" t="s">
        <v>15</v>
      </c>
      <c r="H14" s="3">
        <v>1399900</v>
      </c>
      <c r="I14">
        <v>8</v>
      </c>
      <c r="J14">
        <v>50</v>
      </c>
      <c r="K14" t="s">
        <v>157</v>
      </c>
    </row>
    <row r="15" spans="1:11" x14ac:dyDescent="0.25">
      <c r="A15">
        <v>0</v>
      </c>
      <c r="B15" t="s">
        <v>17</v>
      </c>
      <c r="C15" t="s">
        <v>31</v>
      </c>
      <c r="D15">
        <v>6.5</v>
      </c>
      <c r="E15">
        <v>5</v>
      </c>
      <c r="F15">
        <v>64</v>
      </c>
      <c r="G15" t="s">
        <v>15</v>
      </c>
      <c r="H15" s="3">
        <v>648900</v>
      </c>
      <c r="I15">
        <v>4</v>
      </c>
      <c r="J15">
        <v>50</v>
      </c>
      <c r="K15" t="s">
        <v>157</v>
      </c>
    </row>
    <row r="16" spans="1:11" x14ac:dyDescent="0.25">
      <c r="A16">
        <v>0</v>
      </c>
      <c r="B16" t="s">
        <v>32</v>
      </c>
      <c r="C16" t="s">
        <v>33</v>
      </c>
      <c r="D16">
        <v>6.7</v>
      </c>
      <c r="E16">
        <v>8</v>
      </c>
      <c r="F16">
        <v>128</v>
      </c>
      <c r="G16" t="s">
        <v>15</v>
      </c>
      <c r="H16" s="3">
        <v>759900</v>
      </c>
      <c r="I16">
        <v>6</v>
      </c>
      <c r="J16">
        <v>50</v>
      </c>
      <c r="K16" t="s">
        <v>157</v>
      </c>
    </row>
    <row r="17" spans="1:11" x14ac:dyDescent="0.25">
      <c r="A17">
        <v>4400</v>
      </c>
      <c r="B17" t="s">
        <v>26</v>
      </c>
      <c r="C17" t="s">
        <v>34</v>
      </c>
      <c r="D17">
        <v>6.4</v>
      </c>
      <c r="E17">
        <v>50</v>
      </c>
      <c r="F17">
        <v>512</v>
      </c>
      <c r="G17" t="s">
        <v>28</v>
      </c>
      <c r="H17" s="3">
        <v>9999950</v>
      </c>
      <c r="I17">
        <v>12</v>
      </c>
      <c r="J17">
        <v>10</v>
      </c>
      <c r="K17" t="s">
        <v>157</v>
      </c>
    </row>
    <row r="18" spans="1:11" x14ac:dyDescent="0.25">
      <c r="A18">
        <v>5000</v>
      </c>
      <c r="B18" t="s">
        <v>19</v>
      </c>
      <c r="C18" t="s">
        <v>35</v>
      </c>
      <c r="D18">
        <v>6.79</v>
      </c>
      <c r="E18">
        <v>8</v>
      </c>
      <c r="F18">
        <v>128</v>
      </c>
      <c r="G18" t="s">
        <v>28</v>
      </c>
      <c r="H18" s="3">
        <v>748900</v>
      </c>
      <c r="I18">
        <v>4</v>
      </c>
      <c r="J18">
        <v>50</v>
      </c>
      <c r="K18" t="s">
        <v>157</v>
      </c>
    </row>
    <row r="19" spans="1:11" x14ac:dyDescent="0.25">
      <c r="A19">
        <v>0</v>
      </c>
      <c r="B19" t="s">
        <v>26</v>
      </c>
      <c r="C19" t="s">
        <v>36</v>
      </c>
      <c r="D19">
        <v>6.4</v>
      </c>
      <c r="E19">
        <v>32</v>
      </c>
      <c r="F19">
        <v>128</v>
      </c>
      <c r="G19" t="s">
        <v>28</v>
      </c>
      <c r="H19" s="3">
        <v>1799950</v>
      </c>
      <c r="I19">
        <v>6</v>
      </c>
      <c r="J19">
        <v>50</v>
      </c>
      <c r="K19" t="s">
        <v>157</v>
      </c>
    </row>
    <row r="20" spans="1:11" x14ac:dyDescent="0.25">
      <c r="A20">
        <v>0</v>
      </c>
      <c r="B20" t="s">
        <v>37</v>
      </c>
      <c r="C20" t="s">
        <v>38</v>
      </c>
      <c r="D20">
        <v>6.5</v>
      </c>
      <c r="E20">
        <v>8</v>
      </c>
      <c r="F20">
        <v>256</v>
      </c>
      <c r="G20" t="s">
        <v>28</v>
      </c>
      <c r="H20" s="3">
        <v>799900</v>
      </c>
      <c r="I20">
        <v>6</v>
      </c>
      <c r="J20">
        <v>50</v>
      </c>
      <c r="K20" t="s">
        <v>157</v>
      </c>
    </row>
    <row r="21" spans="1:11" x14ac:dyDescent="0.25">
      <c r="A21">
        <v>0</v>
      </c>
      <c r="B21" t="s">
        <v>37</v>
      </c>
      <c r="C21" t="s">
        <v>39</v>
      </c>
      <c r="D21">
        <v>6.5</v>
      </c>
      <c r="E21">
        <v>8</v>
      </c>
      <c r="F21">
        <v>128</v>
      </c>
      <c r="G21" t="s">
        <v>28</v>
      </c>
      <c r="H21" s="3">
        <v>579900</v>
      </c>
      <c r="I21">
        <v>4</v>
      </c>
      <c r="J21">
        <v>50</v>
      </c>
      <c r="K21" t="s">
        <v>157</v>
      </c>
    </row>
    <row r="22" spans="1:11" x14ac:dyDescent="0.25">
      <c r="A22">
        <v>0</v>
      </c>
      <c r="B22" t="s">
        <v>23</v>
      </c>
      <c r="C22" t="s">
        <v>40</v>
      </c>
      <c r="D22">
        <v>6.67</v>
      </c>
      <c r="E22">
        <v>16</v>
      </c>
      <c r="F22">
        <v>256</v>
      </c>
      <c r="G22" t="s">
        <v>25</v>
      </c>
      <c r="H22" s="3">
        <v>1499900</v>
      </c>
      <c r="I22">
        <v>8</v>
      </c>
      <c r="J22">
        <v>108</v>
      </c>
      <c r="K22" t="s">
        <v>158</v>
      </c>
    </row>
    <row r="23" spans="1:11" x14ac:dyDescent="0.25">
      <c r="A23">
        <v>4400</v>
      </c>
      <c r="B23" t="s">
        <v>41</v>
      </c>
      <c r="C23" t="s">
        <v>42</v>
      </c>
      <c r="D23">
        <v>6.55</v>
      </c>
      <c r="E23">
        <v>32</v>
      </c>
      <c r="F23">
        <v>256</v>
      </c>
      <c r="G23" t="s">
        <v>28</v>
      </c>
      <c r="H23" s="3">
        <v>2199900</v>
      </c>
      <c r="I23">
        <v>8</v>
      </c>
      <c r="J23">
        <v>50</v>
      </c>
      <c r="K23" t="s">
        <v>157</v>
      </c>
    </row>
    <row r="24" spans="1:11" x14ac:dyDescent="0.25">
      <c r="A24">
        <v>4500</v>
      </c>
      <c r="B24" t="s">
        <v>32</v>
      </c>
      <c r="C24" t="s">
        <v>43</v>
      </c>
      <c r="D24">
        <v>6.7</v>
      </c>
      <c r="E24">
        <v>16</v>
      </c>
      <c r="F24">
        <v>128</v>
      </c>
      <c r="G24" t="s">
        <v>15</v>
      </c>
      <c r="H24" s="3">
        <v>1796900</v>
      </c>
      <c r="I24">
        <v>8</v>
      </c>
      <c r="J24">
        <v>100</v>
      </c>
      <c r="K24" t="s">
        <v>157</v>
      </c>
    </row>
    <row r="25" spans="1:11" x14ac:dyDescent="0.25">
      <c r="A25">
        <v>0</v>
      </c>
      <c r="B25" t="s">
        <v>26</v>
      </c>
      <c r="C25" t="s">
        <v>44</v>
      </c>
      <c r="D25">
        <v>6.7</v>
      </c>
      <c r="E25">
        <v>10</v>
      </c>
      <c r="F25">
        <v>512</v>
      </c>
      <c r="G25" t="s">
        <v>28</v>
      </c>
      <c r="H25" s="3">
        <v>5999950</v>
      </c>
      <c r="I25">
        <v>8</v>
      </c>
      <c r="J25">
        <v>12</v>
      </c>
      <c r="K25" t="s">
        <v>157</v>
      </c>
    </row>
    <row r="26" spans="1:11" x14ac:dyDescent="0.25">
      <c r="A26">
        <v>2000</v>
      </c>
      <c r="B26" t="s">
        <v>45</v>
      </c>
      <c r="C26" t="s">
        <v>46</v>
      </c>
      <c r="D26">
        <v>5</v>
      </c>
      <c r="E26">
        <v>5</v>
      </c>
      <c r="F26">
        <v>32</v>
      </c>
      <c r="G26" t="s">
        <v>47</v>
      </c>
      <c r="H26" s="3">
        <v>199900</v>
      </c>
      <c r="I26">
        <v>1</v>
      </c>
      <c r="J26">
        <v>8</v>
      </c>
      <c r="K26" t="s">
        <v>157</v>
      </c>
    </row>
    <row r="27" spans="1:11" x14ac:dyDescent="0.25">
      <c r="A27">
        <v>0</v>
      </c>
      <c r="B27" t="s">
        <v>48</v>
      </c>
      <c r="C27" t="s">
        <v>49</v>
      </c>
      <c r="D27">
        <v>0</v>
      </c>
      <c r="E27">
        <v>50</v>
      </c>
      <c r="F27">
        <v>64</v>
      </c>
      <c r="G27" t="s">
        <v>50</v>
      </c>
      <c r="H27" s="3">
        <v>674900</v>
      </c>
      <c r="I27">
        <v>3</v>
      </c>
      <c r="J27">
        <v>8</v>
      </c>
      <c r="K27" t="s">
        <v>157</v>
      </c>
    </row>
    <row r="28" spans="1:11" x14ac:dyDescent="0.25">
      <c r="A28">
        <v>3110</v>
      </c>
      <c r="B28" t="s">
        <v>10</v>
      </c>
      <c r="C28" t="s">
        <v>51</v>
      </c>
      <c r="D28">
        <v>6.1</v>
      </c>
      <c r="E28">
        <v>12</v>
      </c>
      <c r="F28">
        <v>128</v>
      </c>
      <c r="G28" t="s">
        <v>12</v>
      </c>
      <c r="H28" s="3">
        <v>3382960</v>
      </c>
      <c r="I28">
        <v>4</v>
      </c>
      <c r="J28">
        <v>12</v>
      </c>
      <c r="K28" t="s">
        <v>156</v>
      </c>
    </row>
    <row r="29" spans="1:11" x14ac:dyDescent="0.25">
      <c r="A29">
        <v>2815</v>
      </c>
      <c r="B29" t="s">
        <v>10</v>
      </c>
      <c r="C29" t="s">
        <v>52</v>
      </c>
      <c r="D29">
        <v>6.1</v>
      </c>
      <c r="E29">
        <v>12</v>
      </c>
      <c r="F29">
        <v>128</v>
      </c>
      <c r="G29" t="s">
        <v>12</v>
      </c>
      <c r="H29" s="3">
        <v>3422960</v>
      </c>
      <c r="I29">
        <v>4</v>
      </c>
      <c r="J29">
        <v>0</v>
      </c>
      <c r="K29" t="s">
        <v>156</v>
      </c>
    </row>
    <row r="30" spans="1:11" x14ac:dyDescent="0.25">
      <c r="A30">
        <v>3110</v>
      </c>
      <c r="B30" t="s">
        <v>10</v>
      </c>
      <c r="C30" t="s">
        <v>51</v>
      </c>
      <c r="D30">
        <v>6.1</v>
      </c>
      <c r="E30">
        <v>12</v>
      </c>
      <c r="F30">
        <v>128</v>
      </c>
      <c r="G30" t="s">
        <v>12</v>
      </c>
      <c r="H30" s="3">
        <v>2589960</v>
      </c>
      <c r="I30">
        <v>4</v>
      </c>
      <c r="J30">
        <v>12</v>
      </c>
      <c r="K30" t="s">
        <v>156</v>
      </c>
    </row>
    <row r="31" spans="1:11" x14ac:dyDescent="0.25">
      <c r="A31">
        <v>0</v>
      </c>
      <c r="B31" t="s">
        <v>26</v>
      </c>
      <c r="C31" t="s">
        <v>53</v>
      </c>
      <c r="D31">
        <v>6.5</v>
      </c>
      <c r="E31">
        <v>5</v>
      </c>
      <c r="F31">
        <v>32</v>
      </c>
      <c r="G31" t="s">
        <v>15</v>
      </c>
      <c r="H31" s="3">
        <v>399900</v>
      </c>
      <c r="I31">
        <v>3</v>
      </c>
      <c r="J31">
        <v>13</v>
      </c>
      <c r="K31" t="s">
        <v>157</v>
      </c>
    </row>
    <row r="32" spans="1:11" x14ac:dyDescent="0.25">
      <c r="A32">
        <v>5000</v>
      </c>
      <c r="B32" t="s">
        <v>41</v>
      </c>
      <c r="C32" t="s">
        <v>54</v>
      </c>
      <c r="D32">
        <v>6.5</v>
      </c>
      <c r="E32">
        <v>16</v>
      </c>
      <c r="F32">
        <v>128</v>
      </c>
      <c r="G32" t="s">
        <v>15</v>
      </c>
      <c r="H32" s="3">
        <v>549900</v>
      </c>
      <c r="I32">
        <v>4</v>
      </c>
      <c r="J32">
        <v>50</v>
      </c>
      <c r="K32" t="s">
        <v>157</v>
      </c>
    </row>
    <row r="33" spans="1:11" x14ac:dyDescent="0.25">
      <c r="A33">
        <v>5000</v>
      </c>
      <c r="B33" t="s">
        <v>19</v>
      </c>
      <c r="C33" t="s">
        <v>35</v>
      </c>
      <c r="D33">
        <v>6.79</v>
      </c>
      <c r="E33">
        <v>8</v>
      </c>
      <c r="F33">
        <v>256</v>
      </c>
      <c r="G33" t="s">
        <v>28</v>
      </c>
      <c r="H33" s="3">
        <v>932900</v>
      </c>
      <c r="I33">
        <v>8</v>
      </c>
      <c r="J33">
        <v>50</v>
      </c>
      <c r="K33" t="s">
        <v>157</v>
      </c>
    </row>
    <row r="34" spans="1:11" x14ac:dyDescent="0.25">
      <c r="A34">
        <v>4500</v>
      </c>
      <c r="B34" t="s">
        <v>32</v>
      </c>
      <c r="C34" t="s">
        <v>55</v>
      </c>
      <c r="D34">
        <v>6.7</v>
      </c>
      <c r="E34">
        <v>16</v>
      </c>
      <c r="F34">
        <v>128</v>
      </c>
      <c r="G34" t="s">
        <v>15</v>
      </c>
      <c r="H34" s="3">
        <v>932900</v>
      </c>
      <c r="I34">
        <v>8</v>
      </c>
      <c r="J34">
        <v>100</v>
      </c>
      <c r="K34" t="s">
        <v>157</v>
      </c>
    </row>
    <row r="35" spans="1:11" x14ac:dyDescent="0.25">
      <c r="A35">
        <v>5010</v>
      </c>
      <c r="B35" t="s">
        <v>56</v>
      </c>
      <c r="C35" t="s">
        <v>57</v>
      </c>
      <c r="D35">
        <v>6.7</v>
      </c>
      <c r="E35">
        <v>8</v>
      </c>
      <c r="F35">
        <v>256</v>
      </c>
      <c r="G35" t="s">
        <v>28</v>
      </c>
      <c r="H35" s="3">
        <v>849900</v>
      </c>
      <c r="I35">
        <v>6</v>
      </c>
      <c r="J35">
        <v>50</v>
      </c>
      <c r="K35" t="s">
        <v>157</v>
      </c>
    </row>
    <row r="36" spans="1:11" x14ac:dyDescent="0.25">
      <c r="A36">
        <v>0</v>
      </c>
      <c r="B36" t="s">
        <v>26</v>
      </c>
      <c r="C36" t="s">
        <v>58</v>
      </c>
      <c r="D36">
        <v>6.6</v>
      </c>
      <c r="E36">
        <v>12</v>
      </c>
      <c r="F36">
        <v>512</v>
      </c>
      <c r="G36" t="s">
        <v>28</v>
      </c>
      <c r="H36" s="3">
        <v>4996950</v>
      </c>
      <c r="I36">
        <v>8</v>
      </c>
      <c r="J36">
        <v>50</v>
      </c>
      <c r="K36" t="s">
        <v>157</v>
      </c>
    </row>
    <row r="37" spans="1:11" x14ac:dyDescent="0.25">
      <c r="A37">
        <v>5000</v>
      </c>
      <c r="B37" t="s">
        <v>56</v>
      </c>
      <c r="C37" t="s">
        <v>59</v>
      </c>
      <c r="D37">
        <v>6.5</v>
      </c>
      <c r="E37">
        <v>8</v>
      </c>
      <c r="F37">
        <v>64</v>
      </c>
      <c r="G37" t="s">
        <v>15</v>
      </c>
      <c r="H37" s="3">
        <v>449900</v>
      </c>
      <c r="I37">
        <v>6</v>
      </c>
      <c r="J37">
        <v>50</v>
      </c>
      <c r="K37" t="s">
        <v>157</v>
      </c>
    </row>
    <row r="38" spans="1:11" x14ac:dyDescent="0.25">
      <c r="A38">
        <v>0</v>
      </c>
      <c r="B38" t="s">
        <v>23</v>
      </c>
      <c r="C38" t="s">
        <v>60</v>
      </c>
      <c r="D38">
        <v>6.74</v>
      </c>
      <c r="E38">
        <v>13</v>
      </c>
      <c r="F38">
        <v>256</v>
      </c>
      <c r="G38" t="s">
        <v>61</v>
      </c>
      <c r="H38" s="3">
        <v>4655900</v>
      </c>
      <c r="I38">
        <v>8</v>
      </c>
      <c r="J38">
        <v>50</v>
      </c>
      <c r="K38" t="s">
        <v>158</v>
      </c>
    </row>
    <row r="39" spans="1:11" x14ac:dyDescent="0.25">
      <c r="A39">
        <v>5000</v>
      </c>
      <c r="B39" t="s">
        <v>17</v>
      </c>
      <c r="C39" t="s">
        <v>62</v>
      </c>
      <c r="D39">
        <v>6.7</v>
      </c>
      <c r="E39">
        <v>32</v>
      </c>
      <c r="F39">
        <v>256</v>
      </c>
      <c r="G39" t="s">
        <v>28</v>
      </c>
      <c r="H39" s="3">
        <v>2389900</v>
      </c>
      <c r="I39">
        <v>8</v>
      </c>
      <c r="J39">
        <v>64</v>
      </c>
      <c r="K39" t="s">
        <v>157</v>
      </c>
    </row>
    <row r="40" spans="1:11" x14ac:dyDescent="0.25">
      <c r="A40">
        <v>0</v>
      </c>
      <c r="B40" t="s">
        <v>37</v>
      </c>
      <c r="C40" t="s">
        <v>63</v>
      </c>
      <c r="D40">
        <v>6.5</v>
      </c>
      <c r="E40">
        <v>5</v>
      </c>
      <c r="F40">
        <v>64</v>
      </c>
      <c r="G40" t="s">
        <v>64</v>
      </c>
      <c r="H40" s="3">
        <v>424900</v>
      </c>
      <c r="I40">
        <v>2</v>
      </c>
      <c r="J40">
        <v>13</v>
      </c>
      <c r="K40" t="s">
        <v>157</v>
      </c>
    </row>
    <row r="41" spans="1:11" x14ac:dyDescent="0.25">
      <c r="A41">
        <v>0</v>
      </c>
      <c r="B41" t="s">
        <v>26</v>
      </c>
      <c r="C41" t="s">
        <v>44</v>
      </c>
      <c r="D41">
        <v>6.7</v>
      </c>
      <c r="E41">
        <v>10</v>
      </c>
      <c r="F41">
        <v>512</v>
      </c>
      <c r="G41" t="s">
        <v>28</v>
      </c>
      <c r="H41" s="3">
        <v>5999950</v>
      </c>
      <c r="I41">
        <v>8</v>
      </c>
      <c r="J41">
        <v>12</v>
      </c>
      <c r="K41" t="s">
        <v>157</v>
      </c>
    </row>
    <row r="42" spans="1:11" x14ac:dyDescent="0.25">
      <c r="A42">
        <v>0</v>
      </c>
      <c r="B42" t="s">
        <v>17</v>
      </c>
      <c r="C42" t="s">
        <v>31</v>
      </c>
      <c r="D42">
        <v>6.5</v>
      </c>
      <c r="E42">
        <v>5</v>
      </c>
      <c r="F42">
        <v>64</v>
      </c>
      <c r="G42" t="s">
        <v>15</v>
      </c>
      <c r="H42" s="3">
        <v>648900</v>
      </c>
      <c r="I42">
        <v>4</v>
      </c>
      <c r="J42">
        <v>50</v>
      </c>
      <c r="K42" t="s">
        <v>157</v>
      </c>
    </row>
    <row r="43" spans="1:11" x14ac:dyDescent="0.25">
      <c r="A43">
        <v>0</v>
      </c>
      <c r="B43" t="s">
        <v>19</v>
      </c>
      <c r="C43" t="s">
        <v>65</v>
      </c>
      <c r="D43">
        <v>6.43</v>
      </c>
      <c r="E43">
        <v>16</v>
      </c>
      <c r="F43">
        <v>256</v>
      </c>
      <c r="G43" t="s">
        <v>28</v>
      </c>
      <c r="H43" s="3">
        <v>1459900</v>
      </c>
      <c r="I43">
        <v>8</v>
      </c>
      <c r="J43">
        <v>108</v>
      </c>
      <c r="K43" t="s">
        <v>157</v>
      </c>
    </row>
    <row r="44" spans="1:11" x14ac:dyDescent="0.25">
      <c r="A44">
        <v>0</v>
      </c>
      <c r="B44" t="s">
        <v>19</v>
      </c>
      <c r="C44" t="s">
        <v>66</v>
      </c>
      <c r="D44">
        <v>6.67</v>
      </c>
      <c r="E44">
        <v>16</v>
      </c>
      <c r="F44">
        <v>256</v>
      </c>
      <c r="G44" t="s">
        <v>15</v>
      </c>
      <c r="H44" s="3">
        <v>2459900</v>
      </c>
      <c r="I44">
        <v>8</v>
      </c>
      <c r="J44">
        <v>200</v>
      </c>
      <c r="K44" t="s">
        <v>157</v>
      </c>
    </row>
    <row r="45" spans="1:11" x14ac:dyDescent="0.25">
      <c r="A45">
        <v>5000</v>
      </c>
      <c r="B45" t="s">
        <v>41</v>
      </c>
      <c r="C45" t="s">
        <v>67</v>
      </c>
      <c r="D45">
        <v>6.53</v>
      </c>
      <c r="E45">
        <v>16</v>
      </c>
      <c r="F45">
        <v>128</v>
      </c>
      <c r="G45" t="s">
        <v>28</v>
      </c>
      <c r="H45" s="3">
        <v>719900</v>
      </c>
      <c r="I45">
        <v>4</v>
      </c>
      <c r="J45">
        <v>50</v>
      </c>
      <c r="K45" t="s">
        <v>157</v>
      </c>
    </row>
    <row r="46" spans="1:11" x14ac:dyDescent="0.25">
      <c r="A46">
        <v>0</v>
      </c>
      <c r="B46" t="s">
        <v>23</v>
      </c>
      <c r="C46" t="s">
        <v>40</v>
      </c>
      <c r="D46">
        <v>6.67</v>
      </c>
      <c r="E46">
        <v>16</v>
      </c>
      <c r="F46">
        <v>128</v>
      </c>
      <c r="G46" t="s">
        <v>25</v>
      </c>
      <c r="H46" s="3">
        <v>1213900</v>
      </c>
      <c r="I46">
        <v>8</v>
      </c>
      <c r="J46">
        <v>108</v>
      </c>
      <c r="K46" t="s">
        <v>158</v>
      </c>
    </row>
    <row r="47" spans="1:11" x14ac:dyDescent="0.25">
      <c r="A47">
        <v>0</v>
      </c>
      <c r="B47" t="s">
        <v>19</v>
      </c>
      <c r="C47" t="s">
        <v>68</v>
      </c>
      <c r="D47">
        <v>6.67</v>
      </c>
      <c r="E47">
        <v>13</v>
      </c>
      <c r="F47">
        <v>128</v>
      </c>
      <c r="G47" t="s">
        <v>28</v>
      </c>
      <c r="H47" s="3">
        <v>843900</v>
      </c>
      <c r="I47">
        <v>4</v>
      </c>
      <c r="J47">
        <v>50</v>
      </c>
      <c r="K47" t="s">
        <v>157</v>
      </c>
    </row>
    <row r="48" spans="1:11" x14ac:dyDescent="0.25">
      <c r="A48">
        <v>5000</v>
      </c>
      <c r="B48" t="s">
        <v>41</v>
      </c>
      <c r="C48" t="s">
        <v>69</v>
      </c>
      <c r="D48">
        <v>6.5</v>
      </c>
      <c r="E48">
        <v>5</v>
      </c>
      <c r="F48">
        <v>64</v>
      </c>
      <c r="G48" t="s">
        <v>70</v>
      </c>
      <c r="H48" s="3">
        <v>399900</v>
      </c>
      <c r="I48">
        <v>2</v>
      </c>
      <c r="J48">
        <v>13</v>
      </c>
      <c r="K48" t="s">
        <v>157</v>
      </c>
    </row>
    <row r="49" spans="1:11" x14ac:dyDescent="0.25">
      <c r="A49">
        <v>0</v>
      </c>
      <c r="B49" t="s">
        <v>19</v>
      </c>
      <c r="C49" t="s">
        <v>71</v>
      </c>
      <c r="D49">
        <v>6.52</v>
      </c>
      <c r="E49">
        <v>5</v>
      </c>
      <c r="F49">
        <v>32</v>
      </c>
      <c r="G49" t="s">
        <v>28</v>
      </c>
      <c r="H49" s="3">
        <v>349900</v>
      </c>
      <c r="I49">
        <v>2</v>
      </c>
      <c r="J49">
        <v>8</v>
      </c>
      <c r="K49" t="s">
        <v>157</v>
      </c>
    </row>
    <row r="50" spans="1:11" x14ac:dyDescent="0.25">
      <c r="A50">
        <v>2815</v>
      </c>
      <c r="B50" t="s">
        <v>10</v>
      </c>
      <c r="C50" t="s">
        <v>52</v>
      </c>
      <c r="D50">
        <v>6.1</v>
      </c>
      <c r="E50">
        <v>12</v>
      </c>
      <c r="F50">
        <v>128</v>
      </c>
      <c r="G50" t="s">
        <v>12</v>
      </c>
      <c r="H50" s="3">
        <v>4214960</v>
      </c>
      <c r="I50">
        <v>4</v>
      </c>
      <c r="J50">
        <v>0</v>
      </c>
      <c r="K50" t="s">
        <v>156</v>
      </c>
    </row>
    <row r="51" spans="1:11" x14ac:dyDescent="0.25">
      <c r="A51">
        <v>5000</v>
      </c>
      <c r="B51" t="s">
        <v>26</v>
      </c>
      <c r="C51" t="s">
        <v>72</v>
      </c>
      <c r="D51">
        <v>6.6</v>
      </c>
      <c r="E51">
        <v>13</v>
      </c>
      <c r="F51">
        <v>128</v>
      </c>
      <c r="G51" t="s">
        <v>28</v>
      </c>
      <c r="H51" s="3">
        <v>599900</v>
      </c>
      <c r="I51">
        <v>4</v>
      </c>
      <c r="J51">
        <v>50</v>
      </c>
      <c r="K51" t="s">
        <v>157</v>
      </c>
    </row>
    <row r="52" spans="1:11" x14ac:dyDescent="0.25">
      <c r="A52">
        <v>4020</v>
      </c>
      <c r="B52" t="s">
        <v>41</v>
      </c>
      <c r="C52" t="s">
        <v>73</v>
      </c>
      <c r="D52">
        <v>6.52</v>
      </c>
      <c r="E52">
        <v>5</v>
      </c>
      <c r="F52">
        <v>128</v>
      </c>
      <c r="G52" t="s">
        <v>15</v>
      </c>
      <c r="H52" s="3">
        <v>459900</v>
      </c>
      <c r="I52">
        <v>4</v>
      </c>
      <c r="J52">
        <v>16</v>
      </c>
      <c r="K52" t="s">
        <v>157</v>
      </c>
    </row>
    <row r="53" spans="1:11" x14ac:dyDescent="0.25">
      <c r="A53">
        <v>0</v>
      </c>
      <c r="B53" t="s">
        <v>26</v>
      </c>
      <c r="C53" t="s">
        <v>74</v>
      </c>
      <c r="D53">
        <v>6.5</v>
      </c>
      <c r="E53">
        <v>5</v>
      </c>
      <c r="F53">
        <v>64</v>
      </c>
      <c r="G53" t="s">
        <v>15</v>
      </c>
      <c r="H53" s="3">
        <v>499900</v>
      </c>
      <c r="I53">
        <v>4</v>
      </c>
      <c r="J53">
        <v>0</v>
      </c>
      <c r="K53" t="s">
        <v>157</v>
      </c>
    </row>
    <row r="54" spans="1:11" x14ac:dyDescent="0.25">
      <c r="A54">
        <v>0</v>
      </c>
      <c r="B54" t="s">
        <v>10</v>
      </c>
      <c r="C54" t="s">
        <v>16</v>
      </c>
      <c r="D54">
        <v>6.1</v>
      </c>
      <c r="E54">
        <v>12</v>
      </c>
      <c r="F54">
        <v>128</v>
      </c>
      <c r="G54" t="s">
        <v>12</v>
      </c>
      <c r="H54" s="3">
        <v>4507960</v>
      </c>
      <c r="I54">
        <v>4</v>
      </c>
      <c r="J54">
        <v>12</v>
      </c>
      <c r="K54" t="s">
        <v>156</v>
      </c>
    </row>
    <row r="55" spans="1:11" x14ac:dyDescent="0.25">
      <c r="A55">
        <v>5000</v>
      </c>
      <c r="B55" t="s">
        <v>26</v>
      </c>
      <c r="C55" t="s">
        <v>75</v>
      </c>
      <c r="D55">
        <v>6.5</v>
      </c>
      <c r="E55">
        <v>13</v>
      </c>
      <c r="F55">
        <v>128</v>
      </c>
      <c r="G55" t="s">
        <v>28</v>
      </c>
      <c r="H55" s="3">
        <v>899900</v>
      </c>
      <c r="I55">
        <v>4</v>
      </c>
      <c r="J55">
        <v>50</v>
      </c>
      <c r="K55" t="s">
        <v>157</v>
      </c>
    </row>
    <row r="56" spans="1:11" x14ac:dyDescent="0.25">
      <c r="A56">
        <v>4500</v>
      </c>
      <c r="B56" t="s">
        <v>17</v>
      </c>
      <c r="C56" t="s">
        <v>18</v>
      </c>
      <c r="D56">
        <v>6.4</v>
      </c>
      <c r="E56">
        <v>32</v>
      </c>
      <c r="F56">
        <v>256</v>
      </c>
      <c r="G56" t="s">
        <v>15</v>
      </c>
      <c r="H56" s="3">
        <v>1898900</v>
      </c>
      <c r="I56">
        <v>8</v>
      </c>
      <c r="J56">
        <v>64</v>
      </c>
      <c r="K56" t="s">
        <v>157</v>
      </c>
    </row>
    <row r="57" spans="1:11" x14ac:dyDescent="0.25">
      <c r="A57">
        <v>4000</v>
      </c>
      <c r="B57" t="s">
        <v>41</v>
      </c>
      <c r="C57" t="s">
        <v>76</v>
      </c>
      <c r="D57">
        <v>6.5</v>
      </c>
      <c r="E57">
        <v>5</v>
      </c>
      <c r="F57">
        <v>32</v>
      </c>
      <c r="G57" t="s">
        <v>77</v>
      </c>
      <c r="H57" s="3">
        <v>394900</v>
      </c>
      <c r="I57">
        <v>2</v>
      </c>
      <c r="J57">
        <v>13</v>
      </c>
      <c r="K57" t="s">
        <v>157</v>
      </c>
    </row>
    <row r="58" spans="1:11" x14ac:dyDescent="0.25">
      <c r="A58">
        <v>0</v>
      </c>
      <c r="B58" t="s">
        <v>26</v>
      </c>
      <c r="C58" t="s">
        <v>78</v>
      </c>
      <c r="D58">
        <v>6.5</v>
      </c>
      <c r="E58">
        <v>5</v>
      </c>
      <c r="F58">
        <v>128</v>
      </c>
      <c r="G58" t="s">
        <v>15</v>
      </c>
      <c r="H58" s="3">
        <v>599900</v>
      </c>
      <c r="I58">
        <v>4</v>
      </c>
      <c r="J58">
        <v>50</v>
      </c>
      <c r="K58" t="s">
        <v>157</v>
      </c>
    </row>
    <row r="59" spans="1:11" x14ac:dyDescent="0.25">
      <c r="A59">
        <v>5010</v>
      </c>
      <c r="B59" t="s">
        <v>56</v>
      </c>
      <c r="C59" t="s">
        <v>57</v>
      </c>
      <c r="D59">
        <v>6.7</v>
      </c>
      <c r="E59">
        <v>8</v>
      </c>
      <c r="F59">
        <v>128</v>
      </c>
      <c r="G59" t="s">
        <v>28</v>
      </c>
      <c r="H59" s="3">
        <v>579900</v>
      </c>
      <c r="I59">
        <v>4</v>
      </c>
      <c r="J59">
        <v>50</v>
      </c>
      <c r="K59" t="s">
        <v>157</v>
      </c>
    </row>
    <row r="60" spans="1:11" x14ac:dyDescent="0.25">
      <c r="A60">
        <v>0</v>
      </c>
      <c r="B60" t="s">
        <v>23</v>
      </c>
      <c r="C60" t="s">
        <v>40</v>
      </c>
      <c r="D60">
        <v>6.67</v>
      </c>
      <c r="E60">
        <v>16</v>
      </c>
      <c r="F60">
        <v>128</v>
      </c>
      <c r="G60" t="s">
        <v>25</v>
      </c>
      <c r="H60" s="3">
        <v>1213900</v>
      </c>
      <c r="I60">
        <v>8</v>
      </c>
      <c r="J60">
        <v>108</v>
      </c>
      <c r="K60" t="s">
        <v>158</v>
      </c>
    </row>
    <row r="61" spans="1:11" x14ac:dyDescent="0.25">
      <c r="A61">
        <v>0</v>
      </c>
      <c r="B61" t="s">
        <v>23</v>
      </c>
      <c r="C61" t="s">
        <v>79</v>
      </c>
      <c r="D61">
        <v>0</v>
      </c>
      <c r="E61">
        <v>5</v>
      </c>
      <c r="F61">
        <v>128</v>
      </c>
      <c r="G61" t="s">
        <v>61</v>
      </c>
      <c r="H61" s="3">
        <v>699900</v>
      </c>
      <c r="I61">
        <v>4</v>
      </c>
      <c r="J61">
        <v>50</v>
      </c>
      <c r="K61" t="s">
        <v>158</v>
      </c>
    </row>
    <row r="62" spans="1:11" x14ac:dyDescent="0.25">
      <c r="A62">
        <v>0</v>
      </c>
      <c r="B62" t="s">
        <v>17</v>
      </c>
      <c r="C62" t="s">
        <v>80</v>
      </c>
      <c r="D62">
        <v>6.43</v>
      </c>
      <c r="E62">
        <v>8</v>
      </c>
      <c r="F62">
        <v>256</v>
      </c>
      <c r="G62" t="s">
        <v>28</v>
      </c>
      <c r="H62" s="3">
        <v>1689900</v>
      </c>
      <c r="I62">
        <v>8</v>
      </c>
      <c r="J62">
        <v>50</v>
      </c>
      <c r="K62" t="s">
        <v>157</v>
      </c>
    </row>
    <row r="63" spans="1:11" x14ac:dyDescent="0.25">
      <c r="A63">
        <v>0</v>
      </c>
      <c r="B63" t="s">
        <v>13</v>
      </c>
      <c r="C63" t="s">
        <v>30</v>
      </c>
      <c r="D63">
        <v>6.58</v>
      </c>
      <c r="E63">
        <v>16</v>
      </c>
      <c r="F63">
        <v>256</v>
      </c>
      <c r="G63" t="s">
        <v>15</v>
      </c>
      <c r="H63" s="3">
        <v>1399900</v>
      </c>
      <c r="I63">
        <v>8</v>
      </c>
      <c r="J63">
        <v>50</v>
      </c>
      <c r="K63" t="s">
        <v>157</v>
      </c>
    </row>
    <row r="64" spans="1:11" x14ac:dyDescent="0.25">
      <c r="A64">
        <v>0</v>
      </c>
      <c r="B64" t="s">
        <v>13</v>
      </c>
      <c r="C64" t="s">
        <v>81</v>
      </c>
      <c r="D64">
        <v>6.6</v>
      </c>
      <c r="E64">
        <v>32</v>
      </c>
      <c r="F64">
        <v>256</v>
      </c>
      <c r="G64" t="s">
        <v>28</v>
      </c>
      <c r="H64" s="3">
        <v>1999900</v>
      </c>
      <c r="I64">
        <v>8</v>
      </c>
      <c r="J64">
        <v>64</v>
      </c>
      <c r="K64" t="s">
        <v>157</v>
      </c>
    </row>
    <row r="65" spans="1:11" x14ac:dyDescent="0.25">
      <c r="A65">
        <v>0</v>
      </c>
      <c r="B65" t="s">
        <v>26</v>
      </c>
      <c r="C65" t="s">
        <v>27</v>
      </c>
      <c r="D65">
        <v>6.8</v>
      </c>
      <c r="E65">
        <v>12</v>
      </c>
      <c r="F65">
        <v>256</v>
      </c>
      <c r="G65" t="s">
        <v>28</v>
      </c>
      <c r="H65" s="3">
        <v>6299950</v>
      </c>
      <c r="I65">
        <v>12</v>
      </c>
      <c r="J65">
        <v>200</v>
      </c>
      <c r="K65" t="s">
        <v>157</v>
      </c>
    </row>
    <row r="66" spans="1:11" x14ac:dyDescent="0.25">
      <c r="A66">
        <v>3800</v>
      </c>
      <c r="B66" t="s">
        <v>41</v>
      </c>
      <c r="C66" t="s">
        <v>82</v>
      </c>
      <c r="D66">
        <v>6.9</v>
      </c>
      <c r="E66">
        <v>32</v>
      </c>
      <c r="F66">
        <v>512</v>
      </c>
      <c r="G66" t="s">
        <v>28</v>
      </c>
      <c r="H66" s="3">
        <v>6698900</v>
      </c>
      <c r="I66">
        <v>12</v>
      </c>
      <c r="J66">
        <v>12</v>
      </c>
      <c r="K66" t="s">
        <v>157</v>
      </c>
    </row>
    <row r="67" spans="1:11" x14ac:dyDescent="0.25">
      <c r="A67">
        <v>0</v>
      </c>
      <c r="B67" t="s">
        <v>13</v>
      </c>
      <c r="C67" t="s">
        <v>83</v>
      </c>
      <c r="D67">
        <v>6.63</v>
      </c>
      <c r="E67">
        <v>16</v>
      </c>
      <c r="F67">
        <v>256</v>
      </c>
      <c r="G67" t="s">
        <v>28</v>
      </c>
      <c r="H67" s="3">
        <v>1539900</v>
      </c>
      <c r="I67">
        <v>8</v>
      </c>
      <c r="J67">
        <v>50</v>
      </c>
      <c r="K67" t="s">
        <v>157</v>
      </c>
    </row>
    <row r="68" spans="1:11" x14ac:dyDescent="0.25">
      <c r="A68">
        <v>0</v>
      </c>
      <c r="B68" t="s">
        <v>23</v>
      </c>
      <c r="C68" t="s">
        <v>79</v>
      </c>
      <c r="D68">
        <v>0</v>
      </c>
      <c r="E68">
        <v>5</v>
      </c>
      <c r="F68">
        <v>128</v>
      </c>
      <c r="G68" t="s">
        <v>61</v>
      </c>
      <c r="H68" s="3">
        <v>699900</v>
      </c>
      <c r="I68">
        <v>4</v>
      </c>
      <c r="J68">
        <v>50</v>
      </c>
      <c r="K68" t="s">
        <v>158</v>
      </c>
    </row>
    <row r="69" spans="1:11" x14ac:dyDescent="0.25">
      <c r="A69">
        <v>5100</v>
      </c>
      <c r="B69" t="s">
        <v>32</v>
      </c>
      <c r="C69" t="s">
        <v>84</v>
      </c>
      <c r="D69">
        <v>6.67</v>
      </c>
      <c r="E69">
        <v>16</v>
      </c>
      <c r="F69">
        <v>256</v>
      </c>
      <c r="G69" t="s">
        <v>15</v>
      </c>
      <c r="H69" s="3">
        <v>1799900</v>
      </c>
      <c r="I69">
        <v>8</v>
      </c>
      <c r="J69">
        <v>64</v>
      </c>
      <c r="K69" t="s">
        <v>157</v>
      </c>
    </row>
    <row r="70" spans="1:11" x14ac:dyDescent="0.25">
      <c r="A70">
        <v>0</v>
      </c>
      <c r="B70" t="s">
        <v>26</v>
      </c>
      <c r="C70" t="s">
        <v>44</v>
      </c>
      <c r="D70">
        <v>6.7</v>
      </c>
      <c r="E70">
        <v>10</v>
      </c>
      <c r="F70">
        <v>256</v>
      </c>
      <c r="G70" t="s">
        <v>28</v>
      </c>
      <c r="H70" s="3">
        <v>5999950</v>
      </c>
      <c r="I70">
        <v>8</v>
      </c>
      <c r="J70">
        <v>12</v>
      </c>
      <c r="K70" t="s">
        <v>157</v>
      </c>
    </row>
    <row r="71" spans="1:11" x14ac:dyDescent="0.25">
      <c r="A71">
        <v>0</v>
      </c>
      <c r="B71" t="s">
        <v>26</v>
      </c>
      <c r="C71" t="s">
        <v>85</v>
      </c>
      <c r="D71">
        <v>6.6</v>
      </c>
      <c r="E71">
        <v>13</v>
      </c>
      <c r="F71">
        <v>128</v>
      </c>
      <c r="G71" t="s">
        <v>28</v>
      </c>
      <c r="H71" s="3">
        <v>1339950</v>
      </c>
      <c r="I71">
        <v>6</v>
      </c>
      <c r="J71">
        <v>48</v>
      </c>
      <c r="K71" t="s">
        <v>157</v>
      </c>
    </row>
    <row r="72" spans="1:11" x14ac:dyDescent="0.25">
      <c r="A72">
        <v>5000</v>
      </c>
      <c r="B72" t="s">
        <v>13</v>
      </c>
      <c r="C72" t="s">
        <v>86</v>
      </c>
      <c r="D72">
        <v>6.64</v>
      </c>
      <c r="E72">
        <v>8</v>
      </c>
      <c r="F72">
        <v>128</v>
      </c>
      <c r="G72" t="s">
        <v>28</v>
      </c>
      <c r="H72" s="3">
        <v>932900</v>
      </c>
      <c r="I72">
        <v>6</v>
      </c>
      <c r="J72">
        <v>50</v>
      </c>
      <c r="K72" t="s">
        <v>157</v>
      </c>
    </row>
    <row r="73" spans="1:11" x14ac:dyDescent="0.25">
      <c r="A73">
        <v>4400</v>
      </c>
      <c r="B73" t="s">
        <v>41</v>
      </c>
      <c r="C73" t="s">
        <v>87</v>
      </c>
      <c r="D73">
        <v>6.6</v>
      </c>
      <c r="E73">
        <v>32</v>
      </c>
      <c r="F73">
        <v>256</v>
      </c>
      <c r="G73" t="s">
        <v>15</v>
      </c>
      <c r="H73" s="3">
        <v>2095900</v>
      </c>
      <c r="I73">
        <v>12</v>
      </c>
      <c r="J73">
        <v>50</v>
      </c>
      <c r="K73" t="s">
        <v>157</v>
      </c>
    </row>
    <row r="74" spans="1:11" x14ac:dyDescent="0.25">
      <c r="A74">
        <v>0</v>
      </c>
      <c r="B74" t="s">
        <v>41</v>
      </c>
      <c r="C74" t="s">
        <v>88</v>
      </c>
      <c r="D74">
        <v>6.6</v>
      </c>
      <c r="E74">
        <v>16</v>
      </c>
      <c r="F74">
        <v>128</v>
      </c>
      <c r="G74" t="s">
        <v>15</v>
      </c>
      <c r="H74" s="3">
        <v>899900</v>
      </c>
      <c r="I74">
        <v>6</v>
      </c>
      <c r="J74">
        <v>108</v>
      </c>
      <c r="K74" t="s">
        <v>157</v>
      </c>
    </row>
    <row r="75" spans="1:11" x14ac:dyDescent="0.25">
      <c r="A75">
        <v>5000</v>
      </c>
      <c r="B75" t="s">
        <v>45</v>
      </c>
      <c r="C75" t="s">
        <v>89</v>
      </c>
      <c r="D75">
        <v>6.52</v>
      </c>
      <c r="E75">
        <v>5</v>
      </c>
      <c r="F75">
        <v>64</v>
      </c>
      <c r="G75" t="s">
        <v>90</v>
      </c>
      <c r="H75" s="3">
        <v>299900</v>
      </c>
      <c r="I75">
        <v>2</v>
      </c>
      <c r="J75">
        <v>13</v>
      </c>
      <c r="K75" t="s">
        <v>157</v>
      </c>
    </row>
    <row r="76" spans="1:11" x14ac:dyDescent="0.25">
      <c r="A76">
        <v>0</v>
      </c>
      <c r="B76" t="s">
        <v>32</v>
      </c>
      <c r="C76" t="s">
        <v>91</v>
      </c>
      <c r="D76">
        <v>6.5</v>
      </c>
      <c r="E76">
        <v>5</v>
      </c>
      <c r="F76">
        <v>64</v>
      </c>
      <c r="G76" t="s">
        <v>15</v>
      </c>
      <c r="H76" s="3">
        <v>496900</v>
      </c>
      <c r="I76">
        <v>4</v>
      </c>
      <c r="J76">
        <v>50</v>
      </c>
      <c r="K76" t="s">
        <v>157</v>
      </c>
    </row>
    <row r="77" spans="1:11" x14ac:dyDescent="0.25">
      <c r="A77">
        <v>0</v>
      </c>
      <c r="B77" t="s">
        <v>17</v>
      </c>
      <c r="C77" t="s">
        <v>92</v>
      </c>
      <c r="D77">
        <v>6.5</v>
      </c>
      <c r="E77">
        <v>8</v>
      </c>
      <c r="F77">
        <v>128</v>
      </c>
      <c r="G77" t="s">
        <v>15</v>
      </c>
      <c r="H77" s="3">
        <v>799900</v>
      </c>
      <c r="I77">
        <v>4</v>
      </c>
      <c r="J77">
        <v>13</v>
      </c>
      <c r="K77" t="s">
        <v>157</v>
      </c>
    </row>
    <row r="78" spans="1:11" x14ac:dyDescent="0.25">
      <c r="A78">
        <v>4500</v>
      </c>
      <c r="B78" t="s">
        <v>48</v>
      </c>
      <c r="C78" t="s">
        <v>93</v>
      </c>
      <c r="D78">
        <v>6.58</v>
      </c>
      <c r="E78">
        <v>8</v>
      </c>
      <c r="F78">
        <v>128</v>
      </c>
      <c r="G78" t="s">
        <v>50</v>
      </c>
      <c r="H78" s="3">
        <v>1459900</v>
      </c>
      <c r="I78">
        <v>6</v>
      </c>
      <c r="J78">
        <v>50</v>
      </c>
      <c r="K78" t="s">
        <v>157</v>
      </c>
    </row>
    <row r="79" spans="1:11" x14ac:dyDescent="0.25">
      <c r="A79">
        <v>4500</v>
      </c>
      <c r="B79" t="s">
        <v>17</v>
      </c>
      <c r="C79" t="s">
        <v>18</v>
      </c>
      <c r="D79">
        <v>0</v>
      </c>
      <c r="E79">
        <v>32</v>
      </c>
      <c r="F79">
        <v>256</v>
      </c>
      <c r="G79" t="s">
        <v>15</v>
      </c>
      <c r="H79" s="3">
        <v>1898900</v>
      </c>
      <c r="I79">
        <v>8</v>
      </c>
      <c r="J79">
        <v>64</v>
      </c>
      <c r="K79" t="s">
        <v>157</v>
      </c>
    </row>
    <row r="80" spans="1:11" x14ac:dyDescent="0.25">
      <c r="A80">
        <v>6000</v>
      </c>
      <c r="B80" t="s">
        <v>45</v>
      </c>
      <c r="C80" t="s">
        <v>94</v>
      </c>
      <c r="D80">
        <v>6.7450000000000001</v>
      </c>
      <c r="E80">
        <v>8</v>
      </c>
      <c r="F80">
        <v>128</v>
      </c>
      <c r="G80" t="s">
        <v>90</v>
      </c>
      <c r="H80" s="3">
        <v>554900</v>
      </c>
      <c r="I80">
        <v>4</v>
      </c>
      <c r="J80">
        <v>48</v>
      </c>
      <c r="K80" t="s">
        <v>157</v>
      </c>
    </row>
    <row r="81" spans="1:11" x14ac:dyDescent="0.25">
      <c r="A81">
        <v>0</v>
      </c>
      <c r="B81" t="s">
        <v>10</v>
      </c>
      <c r="C81" t="s">
        <v>95</v>
      </c>
      <c r="D81">
        <v>6.7</v>
      </c>
      <c r="E81">
        <v>12</v>
      </c>
      <c r="F81">
        <v>128</v>
      </c>
      <c r="G81" t="s">
        <v>12</v>
      </c>
      <c r="H81" s="3">
        <v>6072960</v>
      </c>
      <c r="I81">
        <v>6</v>
      </c>
      <c r="J81">
        <v>48</v>
      </c>
      <c r="K81" t="s">
        <v>156</v>
      </c>
    </row>
    <row r="82" spans="1:11" x14ac:dyDescent="0.25">
      <c r="A82">
        <v>5000</v>
      </c>
      <c r="B82" t="s">
        <v>96</v>
      </c>
      <c r="C82" t="s">
        <v>97</v>
      </c>
      <c r="D82">
        <v>6.78</v>
      </c>
      <c r="E82">
        <v>32</v>
      </c>
      <c r="F82">
        <v>128</v>
      </c>
      <c r="G82" t="s">
        <v>15</v>
      </c>
      <c r="H82" s="3">
        <v>779900</v>
      </c>
      <c r="I82">
        <v>6</v>
      </c>
      <c r="J82">
        <v>48</v>
      </c>
      <c r="K82" t="s">
        <v>157</v>
      </c>
    </row>
    <row r="83" spans="1:11" x14ac:dyDescent="0.25">
      <c r="A83">
        <v>5000</v>
      </c>
      <c r="B83" t="s">
        <v>13</v>
      </c>
      <c r="C83" t="s">
        <v>98</v>
      </c>
      <c r="D83">
        <v>6.55</v>
      </c>
      <c r="E83">
        <v>8</v>
      </c>
      <c r="F83">
        <v>128</v>
      </c>
      <c r="G83" t="s">
        <v>15</v>
      </c>
      <c r="H83" s="3">
        <v>849900</v>
      </c>
      <c r="I83">
        <v>4</v>
      </c>
      <c r="J83">
        <v>50</v>
      </c>
      <c r="K83" t="s">
        <v>157</v>
      </c>
    </row>
    <row r="84" spans="1:11" x14ac:dyDescent="0.25">
      <c r="A84">
        <v>5000</v>
      </c>
      <c r="B84" t="s">
        <v>19</v>
      </c>
      <c r="C84" t="s">
        <v>99</v>
      </c>
      <c r="D84">
        <v>6.71</v>
      </c>
      <c r="E84">
        <v>5</v>
      </c>
      <c r="F84">
        <v>128</v>
      </c>
      <c r="G84" t="s">
        <v>15</v>
      </c>
      <c r="H84" s="3">
        <v>628900</v>
      </c>
      <c r="I84">
        <v>4</v>
      </c>
      <c r="J84">
        <v>50</v>
      </c>
      <c r="K84" t="s">
        <v>157</v>
      </c>
    </row>
    <row r="85" spans="1:11" x14ac:dyDescent="0.25">
      <c r="A85">
        <v>4020</v>
      </c>
      <c r="B85" t="s">
        <v>41</v>
      </c>
      <c r="C85" t="s">
        <v>100</v>
      </c>
      <c r="D85">
        <v>6.3</v>
      </c>
      <c r="E85">
        <v>32</v>
      </c>
      <c r="F85">
        <v>128</v>
      </c>
      <c r="G85" t="s">
        <v>15</v>
      </c>
      <c r="H85" s="3">
        <v>1427900</v>
      </c>
      <c r="I85">
        <v>8</v>
      </c>
      <c r="J85">
        <v>64</v>
      </c>
      <c r="K85" t="s">
        <v>157</v>
      </c>
    </row>
    <row r="86" spans="1:11" x14ac:dyDescent="0.25">
      <c r="A86">
        <v>5000</v>
      </c>
      <c r="B86" t="s">
        <v>32</v>
      </c>
      <c r="C86" t="s">
        <v>101</v>
      </c>
      <c r="D86">
        <v>6.5</v>
      </c>
      <c r="E86">
        <v>5</v>
      </c>
      <c r="F86">
        <v>128</v>
      </c>
      <c r="G86" t="s">
        <v>15</v>
      </c>
      <c r="H86" s="3">
        <v>599900</v>
      </c>
      <c r="I86">
        <v>4</v>
      </c>
      <c r="J86">
        <v>50</v>
      </c>
      <c r="K86" t="s">
        <v>157</v>
      </c>
    </row>
    <row r="87" spans="1:11" x14ac:dyDescent="0.25">
      <c r="A87">
        <v>5000</v>
      </c>
      <c r="B87" t="s">
        <v>17</v>
      </c>
      <c r="C87" t="s">
        <v>102</v>
      </c>
      <c r="D87">
        <v>6.5</v>
      </c>
      <c r="E87">
        <v>8</v>
      </c>
      <c r="F87">
        <v>128</v>
      </c>
      <c r="G87" t="s">
        <v>15</v>
      </c>
      <c r="H87" s="3">
        <v>932900</v>
      </c>
      <c r="I87">
        <v>4</v>
      </c>
      <c r="J87">
        <v>50</v>
      </c>
      <c r="K87" t="s">
        <v>157</v>
      </c>
    </row>
    <row r="88" spans="1:11" x14ac:dyDescent="0.25">
      <c r="A88">
        <v>0</v>
      </c>
      <c r="B88" t="s">
        <v>13</v>
      </c>
      <c r="C88" t="s">
        <v>103</v>
      </c>
      <c r="D88">
        <v>6.56</v>
      </c>
      <c r="E88">
        <v>32</v>
      </c>
      <c r="F88">
        <v>256</v>
      </c>
      <c r="G88" t="s">
        <v>15</v>
      </c>
      <c r="H88" s="3">
        <v>2853900</v>
      </c>
      <c r="I88">
        <v>12</v>
      </c>
      <c r="J88">
        <v>64</v>
      </c>
      <c r="K88" t="s">
        <v>157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C60C-A324-4099-BD59-868706A3E730}">
  <dimension ref="A1:N141"/>
  <sheetViews>
    <sheetView showGridLines="0" topLeftCell="A72" zoomScale="80" zoomScaleNormal="80" workbookViewId="0">
      <selection activeCell="B80" sqref="B80"/>
    </sheetView>
  </sheetViews>
  <sheetFormatPr defaultColWidth="11.42578125" defaultRowHeight="15" x14ac:dyDescent="0.25"/>
  <cols>
    <col min="1" max="1" width="87.28515625" customWidth="1"/>
    <col min="2" max="2" width="27" bestFit="1" customWidth="1"/>
    <col min="3" max="3" width="24.140625" bestFit="1" customWidth="1"/>
    <col min="4" max="4" width="33.140625" bestFit="1" customWidth="1"/>
    <col min="5" max="5" width="32.85546875" bestFit="1" customWidth="1"/>
    <col min="6" max="6" width="20.85546875" bestFit="1" customWidth="1"/>
    <col min="7" max="7" width="30.28515625" bestFit="1" customWidth="1"/>
    <col min="8" max="31" width="10.28515625" bestFit="1" customWidth="1"/>
    <col min="32" max="68" width="11.7109375" bestFit="1" customWidth="1"/>
    <col min="69" max="69" width="16.7109375" bestFit="1" customWidth="1"/>
    <col min="70" max="70" width="13.140625" bestFit="1" customWidth="1"/>
    <col min="71" max="71" width="17.7109375" bestFit="1" customWidth="1"/>
    <col min="72" max="72" width="13.140625" bestFit="1" customWidth="1"/>
    <col min="73" max="73" width="17.7109375" bestFit="1" customWidth="1"/>
    <col min="74" max="74" width="13.140625" bestFit="1" customWidth="1"/>
    <col min="75" max="75" width="17.7109375" bestFit="1" customWidth="1"/>
    <col min="76" max="76" width="13.140625" bestFit="1" customWidth="1"/>
    <col min="77" max="77" width="3.140625" bestFit="1" customWidth="1"/>
    <col min="78" max="78" width="17.7109375" bestFit="1" customWidth="1"/>
    <col min="79" max="79" width="13.140625" bestFit="1" customWidth="1"/>
    <col min="80" max="80" width="17.7109375" bestFit="1" customWidth="1"/>
    <col min="81" max="81" width="13.140625" bestFit="1" customWidth="1"/>
    <col min="82" max="82" width="17.7109375" bestFit="1" customWidth="1"/>
    <col min="83" max="83" width="13.140625" bestFit="1" customWidth="1"/>
    <col min="84" max="84" width="17.7109375" bestFit="1" customWidth="1"/>
    <col min="85" max="85" width="13.140625" bestFit="1" customWidth="1"/>
    <col min="86" max="86" width="17.7109375" bestFit="1" customWidth="1"/>
    <col min="87" max="87" width="13.140625" bestFit="1" customWidth="1"/>
    <col min="88" max="88" width="17.7109375" bestFit="1" customWidth="1"/>
    <col min="89" max="89" width="13.140625" bestFit="1" customWidth="1"/>
    <col min="90" max="90" width="17.7109375" bestFit="1" customWidth="1"/>
    <col min="91" max="91" width="13.140625" bestFit="1" customWidth="1"/>
    <col min="92" max="92" width="17.7109375" bestFit="1" customWidth="1"/>
    <col min="93" max="93" width="13.140625" bestFit="1" customWidth="1"/>
    <col min="94" max="94" width="17.7109375" bestFit="1" customWidth="1"/>
    <col min="95" max="95" width="13.140625" bestFit="1" customWidth="1"/>
    <col min="96" max="96" width="18.140625" bestFit="1" customWidth="1"/>
    <col min="97" max="97" width="13.140625" bestFit="1" customWidth="1"/>
    <col min="98" max="98" width="17.7109375" bestFit="1" customWidth="1"/>
    <col min="99" max="99" width="13.140625" bestFit="1" customWidth="1"/>
    <col min="100" max="100" width="18.140625" bestFit="1" customWidth="1"/>
    <col min="101" max="101" width="13.140625" bestFit="1" customWidth="1"/>
    <col min="102" max="102" width="18.140625" bestFit="1" customWidth="1"/>
    <col min="103" max="103" width="13.140625" bestFit="1" customWidth="1"/>
    <col min="104" max="104" width="18.140625" bestFit="1" customWidth="1"/>
    <col min="105" max="105" width="13.140625" bestFit="1" customWidth="1"/>
    <col min="106" max="106" width="18.140625" bestFit="1" customWidth="1"/>
    <col min="107" max="107" width="13.140625" bestFit="1" customWidth="1"/>
    <col min="108" max="108" width="18.140625" bestFit="1" customWidth="1"/>
    <col min="109" max="109" width="13.140625" bestFit="1" customWidth="1"/>
    <col min="110" max="110" width="18.140625" bestFit="1" customWidth="1"/>
    <col min="111" max="111" width="13.140625" bestFit="1" customWidth="1"/>
    <col min="112" max="112" width="17.7109375" bestFit="1" customWidth="1"/>
    <col min="113" max="113" width="13.140625" bestFit="1" customWidth="1"/>
    <col min="114" max="114" width="18.140625" bestFit="1" customWidth="1"/>
    <col min="115" max="115" width="13.140625" bestFit="1" customWidth="1"/>
    <col min="116" max="116" width="17.7109375" bestFit="1" customWidth="1"/>
    <col min="117" max="117" width="13.140625" bestFit="1" customWidth="1"/>
    <col min="118" max="118" width="18.140625" bestFit="1" customWidth="1"/>
    <col min="119" max="119" width="13.140625" bestFit="1" customWidth="1"/>
    <col min="120" max="120" width="18.140625" bestFit="1" customWidth="1"/>
    <col min="121" max="121" width="13.140625" bestFit="1" customWidth="1"/>
    <col min="122" max="122" width="18.140625" bestFit="1" customWidth="1"/>
    <col min="123" max="123" width="13.140625" bestFit="1" customWidth="1"/>
    <col min="124" max="124" width="18.140625" bestFit="1" customWidth="1"/>
    <col min="125" max="125" width="13.140625" bestFit="1" customWidth="1"/>
    <col min="126" max="126" width="18.140625" bestFit="1" customWidth="1"/>
    <col min="127" max="127" width="13.140625" bestFit="1" customWidth="1"/>
    <col min="128" max="128" width="18.140625" bestFit="1" customWidth="1"/>
    <col min="129" max="129" width="13.140625" bestFit="1" customWidth="1"/>
    <col min="130" max="130" width="18.140625" bestFit="1" customWidth="1"/>
    <col min="131" max="131" width="13.140625" bestFit="1" customWidth="1"/>
    <col min="132" max="132" width="18.140625" bestFit="1" customWidth="1"/>
    <col min="133" max="133" width="13.140625" bestFit="1" customWidth="1"/>
    <col min="134" max="134" width="18.140625" bestFit="1" customWidth="1"/>
    <col min="135" max="135" width="13.140625" bestFit="1" customWidth="1"/>
    <col min="136" max="136" width="17.7109375" bestFit="1" customWidth="1"/>
    <col min="137" max="137" width="13.140625" bestFit="1" customWidth="1"/>
    <col min="138" max="138" width="18.140625" bestFit="1" customWidth="1"/>
    <col min="139" max="139" width="13.140625" bestFit="1" customWidth="1"/>
    <col min="140" max="140" width="18.140625" bestFit="1" customWidth="1"/>
    <col min="141" max="141" width="13.140625" bestFit="1" customWidth="1"/>
    <col min="142" max="142" width="18.140625" bestFit="1" customWidth="1"/>
    <col min="143" max="143" width="16.7109375" bestFit="1" customWidth="1"/>
  </cols>
  <sheetData>
    <row r="1" spans="1:14" ht="26.25" x14ac:dyDescent="0.4">
      <c r="A1" s="4"/>
      <c r="J1" s="6"/>
      <c r="K1" s="6"/>
      <c r="L1" s="6"/>
      <c r="M1" s="6"/>
      <c r="N1" s="6"/>
    </row>
    <row r="2" spans="1:14" ht="17.25" x14ac:dyDescent="0.3">
      <c r="A2" s="7" t="s">
        <v>135</v>
      </c>
      <c r="J2" s="6"/>
      <c r="K2" s="6"/>
      <c r="L2" s="6"/>
      <c r="M2" s="6"/>
      <c r="N2" s="6"/>
    </row>
    <row r="3" spans="1:14" ht="17.25" x14ac:dyDescent="0.3">
      <c r="A3" s="7"/>
      <c r="J3" s="6"/>
      <c r="K3" s="6"/>
      <c r="L3" s="6"/>
      <c r="M3" s="6"/>
      <c r="N3" s="6"/>
    </row>
    <row r="4" spans="1:14" x14ac:dyDescent="0.25">
      <c r="A4" s="1" t="s">
        <v>162</v>
      </c>
      <c r="B4" t="s">
        <v>125</v>
      </c>
      <c r="J4" s="6"/>
      <c r="K4" s="6"/>
      <c r="L4" s="6"/>
      <c r="M4" s="6"/>
      <c r="N4" s="6"/>
    </row>
    <row r="5" spans="1:14" x14ac:dyDescent="0.25">
      <c r="A5" s="2" t="s">
        <v>96</v>
      </c>
      <c r="B5" s="34">
        <v>1</v>
      </c>
      <c r="J5" s="6"/>
      <c r="K5" s="6"/>
      <c r="L5" s="6"/>
      <c r="M5" s="6"/>
      <c r="N5" s="6"/>
    </row>
    <row r="6" spans="1:14" x14ac:dyDescent="0.25">
      <c r="A6" s="2" t="s">
        <v>48</v>
      </c>
      <c r="B6" s="34">
        <v>2</v>
      </c>
    </row>
    <row r="7" spans="1:14" x14ac:dyDescent="0.25">
      <c r="A7" s="2" t="s">
        <v>56</v>
      </c>
      <c r="B7" s="34">
        <v>3</v>
      </c>
    </row>
    <row r="8" spans="1:14" x14ac:dyDescent="0.25">
      <c r="A8" s="2" t="s">
        <v>45</v>
      </c>
      <c r="B8" s="34">
        <v>3</v>
      </c>
    </row>
    <row r="9" spans="1:14" x14ac:dyDescent="0.25">
      <c r="A9" s="2" t="s">
        <v>37</v>
      </c>
      <c r="B9" s="34">
        <v>3</v>
      </c>
    </row>
    <row r="10" spans="1:14" x14ac:dyDescent="0.25">
      <c r="A10" s="2" t="s">
        <v>32</v>
      </c>
      <c r="B10" s="34">
        <v>6</v>
      </c>
    </row>
    <row r="11" spans="1:14" x14ac:dyDescent="0.25">
      <c r="A11" s="2" t="s">
        <v>23</v>
      </c>
      <c r="B11" s="34">
        <v>7</v>
      </c>
    </row>
    <row r="12" spans="1:14" x14ac:dyDescent="0.25">
      <c r="A12" s="2" t="s">
        <v>13</v>
      </c>
      <c r="B12" s="34">
        <v>8</v>
      </c>
    </row>
    <row r="13" spans="1:14" x14ac:dyDescent="0.25">
      <c r="A13" s="2" t="s">
        <v>19</v>
      </c>
      <c r="B13" s="34">
        <v>8</v>
      </c>
    </row>
    <row r="14" spans="1:14" x14ac:dyDescent="0.25">
      <c r="A14" s="2" t="s">
        <v>17</v>
      </c>
      <c r="B14" s="34">
        <v>9</v>
      </c>
    </row>
    <row r="15" spans="1:14" x14ac:dyDescent="0.25">
      <c r="A15" s="2" t="s">
        <v>41</v>
      </c>
      <c r="B15" s="34">
        <v>10</v>
      </c>
    </row>
    <row r="16" spans="1:14" x14ac:dyDescent="0.25">
      <c r="A16" s="2" t="s">
        <v>10</v>
      </c>
      <c r="B16" s="34">
        <v>12</v>
      </c>
    </row>
    <row r="17" spans="1:7" x14ac:dyDescent="0.25">
      <c r="A17" s="2" t="s">
        <v>26</v>
      </c>
      <c r="B17" s="34">
        <v>15</v>
      </c>
    </row>
    <row r="18" spans="1:7" x14ac:dyDescent="0.25">
      <c r="A18" s="2" t="s">
        <v>163</v>
      </c>
      <c r="B18" s="34">
        <v>87</v>
      </c>
    </row>
    <row r="23" spans="1:7" ht="17.25" x14ac:dyDescent="0.3">
      <c r="A23" s="7" t="s">
        <v>144</v>
      </c>
    </row>
    <row r="24" spans="1:7" ht="17.25" x14ac:dyDescent="0.3">
      <c r="A24" s="7"/>
    </row>
    <row r="25" spans="1:7" x14ac:dyDescent="0.25">
      <c r="A25" t="s">
        <v>134</v>
      </c>
      <c r="B25" t="s">
        <v>143</v>
      </c>
      <c r="C25" t="s">
        <v>136</v>
      </c>
      <c r="D25" t="s">
        <v>137</v>
      </c>
      <c r="E25" t="s">
        <v>140</v>
      </c>
      <c r="F25" t="s">
        <v>142</v>
      </c>
      <c r="G25" t="s">
        <v>141</v>
      </c>
    </row>
    <row r="26" spans="1:7" x14ac:dyDescent="0.25">
      <c r="A26" s="5">
        <v>2091638.1609195403</v>
      </c>
      <c r="B26" s="9">
        <v>87</v>
      </c>
      <c r="C26" s="8">
        <v>6.1346551724137921</v>
      </c>
      <c r="D26" s="8">
        <v>176.55172413793105</v>
      </c>
      <c r="E26" s="8">
        <v>14</v>
      </c>
      <c r="F26" s="8">
        <v>5.931034482758621</v>
      </c>
      <c r="G26" s="8">
        <v>48.977011494252871</v>
      </c>
    </row>
    <row r="34" spans="1:2" ht="17.25" x14ac:dyDescent="0.3">
      <c r="A34" s="7"/>
    </row>
    <row r="35" spans="1:2" ht="17.25" x14ac:dyDescent="0.3">
      <c r="A35" s="7" t="s">
        <v>139</v>
      </c>
    </row>
    <row r="36" spans="1:2" ht="17.25" x14ac:dyDescent="0.3">
      <c r="A36" s="7"/>
    </row>
    <row r="37" spans="1:2" x14ac:dyDescent="0.25">
      <c r="A37" s="1" t="s">
        <v>162</v>
      </c>
      <c r="B37" s="24" t="s">
        <v>138</v>
      </c>
    </row>
    <row r="38" spans="1:2" x14ac:dyDescent="0.25">
      <c r="A38" s="2" t="s">
        <v>47</v>
      </c>
      <c r="B38" s="23">
        <v>1.1494252873563218E-2</v>
      </c>
    </row>
    <row r="39" spans="1:2" x14ac:dyDescent="0.25">
      <c r="A39" s="2" t="s">
        <v>70</v>
      </c>
      <c r="B39" s="23">
        <v>1.1494252873563218E-2</v>
      </c>
    </row>
    <row r="40" spans="1:2" x14ac:dyDescent="0.25">
      <c r="A40" s="2" t="s">
        <v>64</v>
      </c>
      <c r="B40" s="23">
        <v>1.1494252873563218E-2</v>
      </c>
    </row>
    <row r="41" spans="1:2" x14ac:dyDescent="0.25">
      <c r="A41" s="2" t="s">
        <v>77</v>
      </c>
      <c r="B41" s="23">
        <v>1.1494252873563218E-2</v>
      </c>
    </row>
    <row r="42" spans="1:2" x14ac:dyDescent="0.25">
      <c r="A42" s="2" t="s">
        <v>90</v>
      </c>
      <c r="B42" s="23">
        <v>2.2988505747126436E-2</v>
      </c>
    </row>
    <row r="43" spans="1:2" x14ac:dyDescent="0.25">
      <c r="A43" s="2" t="s">
        <v>50</v>
      </c>
      <c r="B43" s="23">
        <v>2.2988505747126436E-2</v>
      </c>
    </row>
    <row r="44" spans="1:2" x14ac:dyDescent="0.25">
      <c r="A44" s="2" t="s">
        <v>61</v>
      </c>
      <c r="B44" s="23">
        <v>3.4482758620689655E-2</v>
      </c>
    </row>
    <row r="45" spans="1:2" x14ac:dyDescent="0.25">
      <c r="A45" s="2" t="s">
        <v>25</v>
      </c>
      <c r="B45" s="23">
        <v>4.5977011494252873E-2</v>
      </c>
    </row>
    <row r="46" spans="1:2" x14ac:dyDescent="0.25">
      <c r="A46" s="2" t="s">
        <v>12</v>
      </c>
      <c r="B46" s="23">
        <v>0.13793103448275862</v>
      </c>
    </row>
    <row r="47" spans="1:2" x14ac:dyDescent="0.25">
      <c r="A47" s="2" t="s">
        <v>28</v>
      </c>
      <c r="B47" s="23">
        <v>0.33333333333333331</v>
      </c>
    </row>
    <row r="48" spans="1:2" x14ac:dyDescent="0.25">
      <c r="A48" s="2" t="s">
        <v>15</v>
      </c>
      <c r="B48" s="23">
        <v>0.35632183908045978</v>
      </c>
    </row>
    <row r="49" spans="1:2" x14ac:dyDescent="0.25">
      <c r="A49" s="2" t="s">
        <v>163</v>
      </c>
      <c r="B49" s="24">
        <v>1</v>
      </c>
    </row>
    <row r="57" spans="1:2" ht="17.25" x14ac:dyDescent="0.3">
      <c r="A57" s="7" t="s">
        <v>159</v>
      </c>
    </row>
    <row r="58" spans="1:2" ht="17.25" x14ac:dyDescent="0.3">
      <c r="A58" s="7"/>
    </row>
    <row r="59" spans="1:2" x14ac:dyDescent="0.25">
      <c r="A59" s="1" t="s">
        <v>162</v>
      </c>
      <c r="B59" s="23" t="s">
        <v>160</v>
      </c>
    </row>
    <row r="60" spans="1:2" x14ac:dyDescent="0.25">
      <c r="A60" s="2" t="s">
        <v>157</v>
      </c>
      <c r="B60" s="25">
        <v>0.7816091954022989</v>
      </c>
    </row>
    <row r="61" spans="1:2" x14ac:dyDescent="0.25">
      <c r="A61" s="2" t="s">
        <v>156</v>
      </c>
      <c r="B61" s="25">
        <v>0.13793103448275862</v>
      </c>
    </row>
    <row r="62" spans="1:2" x14ac:dyDescent="0.25">
      <c r="A62" s="2" t="s">
        <v>158</v>
      </c>
      <c r="B62" s="26">
        <v>8.0459770114942528E-2</v>
      </c>
    </row>
    <row r="63" spans="1:2" x14ac:dyDescent="0.25">
      <c r="A63" s="2" t="s">
        <v>163</v>
      </c>
      <c r="B63" s="26">
        <v>1</v>
      </c>
    </row>
    <row r="74" spans="1:2" ht="17.25" x14ac:dyDescent="0.3">
      <c r="A74" s="13" t="s">
        <v>153</v>
      </c>
      <c r="B74" s="13" t="s">
        <v>152</v>
      </c>
    </row>
    <row r="75" spans="1:2" x14ac:dyDescent="0.25">
      <c r="A75" s="12" t="s">
        <v>151</v>
      </c>
      <c r="B75" s="35">
        <f>IF(ISBLANK($P$6), AVERAGE(Claro_Colombia[price(COP)]), AVERAGEIF(Claro_Colombia[brand], $P$6, Claro_Colombia[price(COP)]))</f>
        <v>2091638.1609195403</v>
      </c>
    </row>
    <row r="76" spans="1:2" x14ac:dyDescent="0.25">
      <c r="A76" s="12" t="s">
        <v>150</v>
      </c>
      <c r="B76">
        <f>IF(
    ISBLANK('INFORME | CLARO COLOMBIA 2023'!$K$3),
    COUNT(Claro_Colombia[brand]),
    COUNTIF(Claro_Colombia[brand], 'INFORME | CLARO COLOMBIA 2023'!$K$3)
)</f>
        <v>12</v>
      </c>
    </row>
    <row r="77" spans="1:2" x14ac:dyDescent="0.25">
      <c r="A77" s="12" t="s">
        <v>145</v>
      </c>
      <c r="B77" s="8">
        <f>IF(
    ISBLANK('INFORME | CLARO COLOMBIA 2023'!$K$3),
    AVERAGE(Claro_Colombia[display_size]),
    AVERAGEIF(Claro_Colombia[brand], 'INFORME | CLARO COLOMBIA 2023'!$K$3, Claro_Colombia[display_size])
)</f>
        <v>6.2</v>
      </c>
    </row>
    <row r="78" spans="1:2" x14ac:dyDescent="0.25">
      <c r="A78" s="12" t="s">
        <v>146</v>
      </c>
      <c r="B78" s="8">
        <f>IF(
    ISBLANK('INFORME | CLARO COLOMBIA 2023'!$K$3),
    AVERAGE(Claro_Colombia[internal_memory(GB)]),
    AVERAGEIF(Claro_Colombia[brand], 'INFORME | CLARO COLOMBIA 2023'!$K$3, Claro_Colombia[internal_memory(GB)])
)</f>
        <v>149.33333333333334</v>
      </c>
    </row>
    <row r="79" spans="1:2" x14ac:dyDescent="0.25">
      <c r="A79" s="12" t="s">
        <v>147</v>
      </c>
      <c r="B79" s="8">
        <f>IF(
    ISBLANK('INFORME | CLARO COLOMBIA 2023'!$K$3),
    AVERAGE(Claro_Colombia[frontal_camera(MPX)]),
    AVERAGEIF(Claro_Colombia[brand], 'INFORME | CLARO COLOMBIA 2023'!$K$3, Claro_Colombia[frontal_camera(MPX)])
)</f>
        <v>12</v>
      </c>
    </row>
    <row r="80" spans="1:2" x14ac:dyDescent="0.25">
      <c r="A80" s="12" t="s">
        <v>148</v>
      </c>
      <c r="B80" s="8">
        <f>IF(
    ISBLANK('INFORME | CLARO COLOMBIA 2023'!$K$3),
    AVERAGE(Claro_Colombia[rear_camera(MPX)]),
    AVERAGEIF(Claro_Colombia[brand], 'INFORME | CLARO COLOMBIA 2023'!$K$3, Claro_Colombia[rear_camera(MPX)])
)</f>
        <v>19</v>
      </c>
    </row>
    <row r="81" spans="1:2" x14ac:dyDescent="0.25">
      <c r="A81" s="12" t="s">
        <v>149</v>
      </c>
      <c r="B81" s="8">
        <f>IF(
    ISBLANK('INFORME | CLARO COLOMBIA 2023'!$K$3),
    AVERAGE(Claro_Colombia[ram(GB)]),
    AVERAGEIF(Claro_Colombia[brand], 'INFORME | CLARO COLOMBIA 2023'!$K$3, Claro_Colombia[ram(GB)])
)</f>
        <v>5</v>
      </c>
    </row>
    <row r="82" spans="1:2" x14ac:dyDescent="0.25">
      <c r="A82" s="12" t="s">
        <v>154</v>
      </c>
      <c r="B82">
        <f>COUNTA(Claro_Colombia[device])</f>
        <v>87</v>
      </c>
    </row>
    <row r="83" spans="1:2" ht="15.75" x14ac:dyDescent="0.25">
      <c r="A83" s="20" t="s">
        <v>164</v>
      </c>
      <c r="B83" s="9">
        <f>B82-B76</f>
        <v>75</v>
      </c>
    </row>
    <row r="84" spans="1:2" ht="15.75" x14ac:dyDescent="0.25">
      <c r="A84" s="20" t="s">
        <v>166</v>
      </c>
      <c r="B84" s="33">
        <f>DISPOSITIVOS/TOTALDISPOSITVOS</f>
        <v>0.13793103448275862</v>
      </c>
    </row>
    <row r="140" spans="1:1" ht="17.25" x14ac:dyDescent="0.3">
      <c r="A140" s="7"/>
    </row>
    <row r="141" spans="1:1" ht="17.25" x14ac:dyDescent="0.3">
      <c r="A141" s="7"/>
    </row>
  </sheetData>
  <dataValidations disablePrompts="1" count="6">
    <dataValidation type="list" allowBlank="1" showInputMessage="1" sqref="N2:N5" xr:uid="{2D9B8F8D-90AE-42CE-9D2B-31E10BB9F1F0}">
      <formula1>"Ejecutivo, Administrador, Posición, Asistente, Plantilla, Consultor, Vacante"</formula1>
    </dataValidation>
    <dataValidation allowBlank="1" showInputMessage="1" showErrorMessage="1" promptTitle="Id. de empleado" prompt="Escriba un id. único para cada empleado." sqref="J1" xr:uid="{6BF37202-FDC5-47D2-A741-473A51B047DD}"/>
    <dataValidation allowBlank="1" showInputMessage="1" showErrorMessage="1" promptTitle="Nombre" prompt="Escriba el nombre del empleado para que se muestre en la forma." sqref="K1" xr:uid="{2F0D5563-E119-48D0-835B-9C27AD33DA69}"/>
    <dataValidation allowBlank="1" showInputMessage="1" showErrorMessage="1" promptTitle="Título" prompt="Se mostrará el cargo o rol del empleado en la forma." sqref="L1" xr:uid="{C8023F0B-3F9C-4A96-922C-C3A1F5259362}"/>
    <dataValidation allowBlank="1" showInputMessage="1" showErrorMessage="1" promptTitle="Id. de administrador" prompt="Especifique el identificador de empleado del administrador. Este identificador debe estar presente en la columna de ID de empleado." sqref="M1" xr:uid="{E3701139-DF5A-44F1-A4EC-FB68606F6458}"/>
    <dataValidation allowBlank="1" showInputMessage="1" showErrorMessage="1" promptTitle="Tipo de rol" prompt="Elija la función que mejor represente al empleado. Esto cambia el color de la forma." sqref="N1" xr:uid="{B8A0703E-901F-456D-A771-554EE4674D8C}"/>
  </dataValidations>
  <pageMargins left="0.7" right="0.7" top="0.75" bottom="0.75" header="0.3" footer="0.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C903F-EB0D-44F5-B6C7-CDC9C6372DF1}">
  <dimension ref="B1:M74"/>
  <sheetViews>
    <sheetView showGridLines="0" showRowColHeaders="0" tabSelected="1" topLeftCell="B1" zoomScale="73" zoomScaleNormal="73" workbookViewId="0">
      <pane ySplit="6" topLeftCell="A42" activePane="bottomLeft" state="frozen"/>
      <selection activeCell="B1" sqref="B1"/>
      <selection pane="bottomLeft" activeCell="K3" sqref="K3:K4"/>
    </sheetView>
  </sheetViews>
  <sheetFormatPr defaultColWidth="0" defaultRowHeight="15" zeroHeight="1" x14ac:dyDescent="0.25"/>
  <cols>
    <col min="1" max="1" width="11.42578125" hidden="1" customWidth="1"/>
    <col min="2" max="4" width="11.42578125" customWidth="1"/>
    <col min="5" max="5" width="19.42578125" customWidth="1"/>
    <col min="6" max="8" width="11.42578125" customWidth="1"/>
    <col min="9" max="9" width="60.140625" customWidth="1"/>
    <col min="10" max="10" width="43.42578125" customWidth="1"/>
    <col min="11" max="11" width="19" customWidth="1"/>
    <col min="12" max="12" width="35.7109375" bestFit="1" customWidth="1"/>
    <col min="13" max="13" width="17.42578125" customWidth="1"/>
    <col min="14" max="16384" width="11.42578125" hidden="1"/>
  </cols>
  <sheetData>
    <row r="1" spans="2:13" s="10" customFormat="1" x14ac:dyDescent="0.25">
      <c r="B1" s="14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2:13" x14ac:dyDescent="0.25">
      <c r="B2" s="16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2:13" ht="19.5" customHeight="1" x14ac:dyDescent="0.25">
      <c r="B3" s="16"/>
      <c r="C3" s="10"/>
      <c r="D3" s="10"/>
      <c r="E3" s="10"/>
      <c r="F3" s="10"/>
      <c r="G3" s="10"/>
      <c r="H3" s="10"/>
      <c r="I3" s="10"/>
      <c r="J3" s="36"/>
      <c r="K3" s="38" t="s">
        <v>10</v>
      </c>
      <c r="L3" s="22"/>
      <c r="M3" s="10"/>
    </row>
    <row r="4" spans="2:13" ht="15" customHeight="1" x14ac:dyDescent="0.25">
      <c r="B4" s="16"/>
      <c r="C4" s="10"/>
      <c r="D4" s="10"/>
      <c r="E4" s="10"/>
      <c r="F4" s="10"/>
      <c r="G4" s="10"/>
      <c r="H4" s="10"/>
      <c r="I4" s="37"/>
      <c r="J4" s="36"/>
      <c r="K4" s="38"/>
      <c r="L4" s="22"/>
      <c r="M4" s="10"/>
    </row>
    <row r="5" spans="2:13" x14ac:dyDescent="0.25">
      <c r="B5" s="16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2:13" x14ac:dyDescent="0.25">
      <c r="B6" s="17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2:13" x14ac:dyDescent="0.25"/>
    <row r="8" spans="2:13" x14ac:dyDescent="0.25"/>
    <row r="9" spans="2:13" x14ac:dyDescent="0.25"/>
    <row r="10" spans="2:13" x14ac:dyDescent="0.25"/>
    <row r="11" spans="2:13" x14ac:dyDescent="0.25"/>
    <row r="12" spans="2:13" x14ac:dyDescent="0.25"/>
    <row r="13" spans="2:13" x14ac:dyDescent="0.25"/>
    <row r="14" spans="2:13" x14ac:dyDescent="0.25"/>
    <row r="15" spans="2:13" x14ac:dyDescent="0.25">
      <c r="E15" s="11"/>
    </row>
    <row r="16" spans="2:13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ht="29.25" customHeight="1" x14ac:dyDescent="0.25"/>
    <row r="46" x14ac:dyDescent="0.25"/>
    <row r="47" x14ac:dyDescent="0.25"/>
    <row r="48" x14ac:dyDescent="0.25"/>
    <row r="49" spans="9:12" x14ac:dyDescent="0.25"/>
    <row r="50" spans="9:12" x14ac:dyDescent="0.25"/>
    <row r="51" spans="9:12" ht="26.25" x14ac:dyDescent="0.25">
      <c r="I51" s="32" t="s">
        <v>153</v>
      </c>
      <c r="J51" s="32" t="s">
        <v>165</v>
      </c>
      <c r="K51" s="32" t="s">
        <v>149</v>
      </c>
      <c r="L51" s="32" t="s">
        <v>161</v>
      </c>
    </row>
    <row r="52" spans="9:12" ht="24" x14ac:dyDescent="0.4">
      <c r="I52" s="27" t="str" cm="1">
        <f t="array" ref="I52:I63">+_xlfn._xlws.FILTER(Claro_Colombia[device],Claro_Colombia[brand] = $K$3, "No Encontre nada")</f>
        <v>IPHONE 14 PRO</v>
      </c>
      <c r="J52" s="28" cm="1">
        <f t="array" ref="J52:J63">+_xlfn._xlws.FILTER(Claro_Colombia[price(COP)],Claro_Colombia[brand] = $K$3, "No Encontre nada")</f>
        <v>6199960</v>
      </c>
      <c r="K52" s="21" t="str" cm="1">
        <f t="array" ref="K52:K63">+_xlfn._xlws.FILTER(Claro_Colombia[ram(GB)] &amp; " GB",Claro_Colombia[brand] = $K$3, "No Encontre nada")</f>
        <v>6 GB</v>
      </c>
      <c r="L52" s="21" t="str" cm="1">
        <f t="array" ref="L52:L63">+_xlfn._xlws.FILTER(Claro_Colombia[internal_memory(GB)] &amp; " GB",Claro_Colombia[brand] = $K$3, "No Encontre nada")</f>
        <v>256 GB</v>
      </c>
    </row>
    <row r="53" spans="9:12" ht="24" x14ac:dyDescent="0.4">
      <c r="I53" s="27" t="str">
        <v>IPHONE 13</v>
      </c>
      <c r="J53" s="28">
        <v>3715960</v>
      </c>
      <c r="K53" s="21" t="str">
        <v>4 GB</v>
      </c>
      <c r="L53" s="21" t="str">
        <v>128 GB</v>
      </c>
    </row>
    <row r="54" spans="9:12" ht="24" x14ac:dyDescent="0.4">
      <c r="I54" s="27" t="str">
        <v>IPHONE 14 PRO</v>
      </c>
      <c r="J54" s="28">
        <v>5550960</v>
      </c>
      <c r="K54" s="21" t="str">
        <v>6 GB</v>
      </c>
      <c r="L54" s="21" t="str">
        <v>128 GB</v>
      </c>
    </row>
    <row r="55" spans="9:12" ht="24" x14ac:dyDescent="0.4">
      <c r="I55" s="27" t="str">
        <v>IPHONE 14 PLUS</v>
      </c>
      <c r="J55" s="28">
        <v>4384960</v>
      </c>
      <c r="K55" s="21" t="str">
        <v>6 GB</v>
      </c>
      <c r="L55" s="21" t="str">
        <v>128 GB</v>
      </c>
    </row>
    <row r="56" spans="9:12" ht="24" x14ac:dyDescent="0.4">
      <c r="I56" s="27" t="str">
        <v>IPHONE 14</v>
      </c>
      <c r="J56" s="28">
        <v>4935960</v>
      </c>
      <c r="K56" s="21" t="str">
        <v>6 GB</v>
      </c>
      <c r="L56" s="21" t="str">
        <v>256 GB</v>
      </c>
    </row>
    <row r="57" spans="9:12" ht="24" x14ac:dyDescent="0.4">
      <c r="I57" s="27" t="str">
        <v>IPHONE 14</v>
      </c>
      <c r="J57" s="28">
        <v>4279960</v>
      </c>
      <c r="K57" s="21" t="str">
        <v>6 GB</v>
      </c>
      <c r="L57" s="21" t="str">
        <v>128 GB</v>
      </c>
    </row>
    <row r="58" spans="9:12" ht="24" x14ac:dyDescent="0.4">
      <c r="I58" s="27" t="str">
        <v>IPHONE 11</v>
      </c>
      <c r="J58" s="28">
        <v>3382960</v>
      </c>
      <c r="K58" s="21" t="str">
        <v>4 GB</v>
      </c>
      <c r="L58" s="21" t="str">
        <v>128 GB</v>
      </c>
    </row>
    <row r="59" spans="9:12" ht="24" x14ac:dyDescent="0.4">
      <c r="I59" s="27" t="str">
        <v>IPHONE 12</v>
      </c>
      <c r="J59" s="28">
        <v>3422960</v>
      </c>
      <c r="K59" s="21" t="str">
        <v>4 GB</v>
      </c>
      <c r="L59" s="21" t="str">
        <v>128 GB</v>
      </c>
    </row>
    <row r="60" spans="9:12" ht="24" x14ac:dyDescent="0.4">
      <c r="I60" s="27" t="str">
        <v>IPHONE 11</v>
      </c>
      <c r="J60" s="28">
        <v>2589960</v>
      </c>
      <c r="K60" s="21" t="str">
        <v>4 GB</v>
      </c>
      <c r="L60" s="21" t="str">
        <v>128 GB</v>
      </c>
    </row>
    <row r="61" spans="9:12" ht="24" x14ac:dyDescent="0.4">
      <c r="I61" s="27" t="str">
        <v>IPHONE 12</v>
      </c>
      <c r="J61" s="28">
        <v>4214960</v>
      </c>
      <c r="K61" s="21" t="str">
        <v>4 GB</v>
      </c>
      <c r="L61" s="21" t="str">
        <v>128 GB</v>
      </c>
    </row>
    <row r="62" spans="9:12" ht="23.25" x14ac:dyDescent="0.35">
      <c r="I62" s="29" t="str">
        <v>IPHONE 13</v>
      </c>
      <c r="J62" s="30">
        <v>4507960</v>
      </c>
      <c r="K62" s="31" t="str">
        <v>4 GB</v>
      </c>
      <c r="L62" s="31" t="str">
        <v>128 GB</v>
      </c>
    </row>
    <row r="63" spans="9:12" ht="23.25" x14ac:dyDescent="0.35">
      <c r="I63" s="29" t="str">
        <v>IPHONE 14 PRO MAX</v>
      </c>
      <c r="J63" s="30">
        <v>6072960</v>
      </c>
      <c r="K63" s="31" t="str">
        <v>6 GB</v>
      </c>
      <c r="L63" s="31" t="str">
        <v>128 GB</v>
      </c>
    </row>
    <row r="64" spans="9:12" ht="23.25" x14ac:dyDescent="0.35">
      <c r="I64" s="29"/>
      <c r="J64" s="30"/>
      <c r="K64" s="31"/>
      <c r="L64" s="31"/>
    </row>
    <row r="65" spans="9:13" ht="23.25" x14ac:dyDescent="0.35">
      <c r="I65" s="29"/>
      <c r="J65" s="30"/>
      <c r="K65" s="31"/>
      <c r="L65" s="31"/>
    </row>
    <row r="66" spans="9:13" ht="23.25" x14ac:dyDescent="0.35">
      <c r="I66" s="29"/>
      <c r="J66" s="30"/>
      <c r="K66" s="31"/>
      <c r="L66" s="31"/>
    </row>
    <row r="67" spans="9:13" ht="23.25" x14ac:dyDescent="0.35">
      <c r="I67" s="29"/>
      <c r="J67" s="30"/>
      <c r="K67" s="31"/>
      <c r="L67" s="31"/>
    </row>
    <row r="68" spans="9:13" ht="23.25" x14ac:dyDescent="0.35">
      <c r="I68" s="29"/>
      <c r="J68" s="30"/>
      <c r="K68" s="31"/>
      <c r="L68" s="31"/>
    </row>
    <row r="69" spans="9:13" ht="23.25" x14ac:dyDescent="0.35">
      <c r="I69" s="29"/>
      <c r="J69" s="30"/>
      <c r="K69" s="31"/>
      <c r="L69" s="31"/>
    </row>
    <row r="70" spans="9:13" ht="23.25" x14ac:dyDescent="0.35">
      <c r="I70" s="29"/>
      <c r="J70" s="30"/>
      <c r="K70" s="31"/>
      <c r="L70" s="31"/>
    </row>
    <row r="71" spans="9:13" ht="23.25" x14ac:dyDescent="0.35">
      <c r="I71" s="29"/>
      <c r="J71" s="30"/>
      <c r="K71" s="31"/>
      <c r="L71" s="31"/>
    </row>
    <row r="72" spans="9:13" ht="23.25" x14ac:dyDescent="0.35">
      <c r="I72" s="29"/>
      <c r="J72" s="30"/>
      <c r="K72" s="31"/>
      <c r="L72" s="31"/>
      <c r="M72" s="19"/>
    </row>
    <row r="73" spans="9:13" ht="23.25" x14ac:dyDescent="0.35">
      <c r="I73" s="29"/>
      <c r="J73" s="30"/>
      <c r="K73" s="31"/>
      <c r="L73" s="31"/>
    </row>
    <row r="74" spans="9:13" ht="23.25" hidden="1" x14ac:dyDescent="0.35">
      <c r="I74" s="29"/>
      <c r="J74" s="30"/>
      <c r="K74" s="31"/>
      <c r="L74" s="31"/>
    </row>
  </sheetData>
  <mergeCells count="1">
    <mergeCell ref="K3:K4"/>
  </mergeCells>
  <conditionalFormatting sqref="J52:J74">
    <cfRule type="dataBar" priority="3">
      <dataBar>
        <cfvo type="min"/>
        <cfvo type="max"/>
        <color rgb="FFEF3829"/>
      </dataBar>
      <extLst>
        <ext xmlns:x14="http://schemas.microsoft.com/office/spreadsheetml/2009/9/main" uri="{B025F937-C7B1-47D3-B67F-A62EFF666E3E}">
          <x14:id>{FBE93712-6F72-49DD-B7EB-A7216B5D0144}</x14:id>
        </ext>
      </extLst>
    </cfRule>
  </conditionalFormatting>
  <pageMargins left="0.7" right="0.7" top="0.75" bottom="0.75" header="0.3" footer="0.3"/>
  <pageSetup paperSize="0" orientation="portrait" horizontalDpi="0" verticalDpi="0" copies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BE93712-6F72-49DD-B7EB-A7216B5D014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J52:J74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387E8A3-CB8F-4013-91E4-CC743A6D2D76}">
          <x14:formula1>
            <xm:f>'Análisis Descriptivo'!$A$5:$A$17</xm:f>
          </x14:formula1>
          <xm:sqref>K3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4AD01C2F-B815-4ECA-BABA-BB808D07D020}">
  <ds:schemaRefs/>
</ds:datastoreItem>
</file>

<file path=customXml/itemProps2.xml><?xml version="1.0" encoding="utf-8"?>
<ds:datastoreItem xmlns:ds="http://schemas.openxmlformats.org/officeDocument/2006/customXml" ds:itemID="{67B5BB54-76AE-4457-8F1A-3AA56F954BB5}">
  <ds:schemaRefs/>
</ds:datastoreItem>
</file>

<file path=customXml/itemProps3.xml><?xml version="1.0" encoding="utf-8"?>
<ds:datastoreItem xmlns:ds="http://schemas.openxmlformats.org/officeDocument/2006/customXml" ds:itemID="{98A975DC-23B4-444E-AC5E-CB1AA3AEA8E1}">
  <ds:schemaRefs/>
</ds:datastoreItem>
</file>

<file path=customXml/itemProps4.xml><?xml version="1.0" encoding="utf-8"?>
<ds:datastoreItem xmlns:ds="http://schemas.openxmlformats.org/officeDocument/2006/customXml" ds:itemID="{6A0CAC2A-A6A3-4ACE-A36B-088706957ADA}">
  <ds:schemaRefs/>
</ds:datastoreItem>
</file>

<file path=customXml/itemProps5.xml><?xml version="1.0" encoding="utf-8"?>
<ds:datastoreItem xmlns:ds="http://schemas.openxmlformats.org/officeDocument/2006/customXml" ds:itemID="{86F9F1E5-6070-433C-9D5E-D6A81850B188}">
  <ds:schemaRefs/>
</ds:datastoreItem>
</file>

<file path=customXml/itemProps6.xml><?xml version="1.0" encoding="utf-8"?>
<ds:datastoreItem xmlns:ds="http://schemas.openxmlformats.org/officeDocument/2006/customXml" ds:itemID="{4B1C0695-9DED-4C5C-9530-80F3C2CDC60F}">
  <ds:schemaRefs/>
</ds:datastoreItem>
</file>

<file path=customXml/itemProps7.xml><?xml version="1.0" encoding="utf-8"?>
<ds:datastoreItem xmlns:ds="http://schemas.openxmlformats.org/officeDocument/2006/customXml" ds:itemID="{654553EE-CD99-4218-8F1F-28A29B034CA6}">
  <ds:schemaRefs/>
</ds:datastoreItem>
</file>

<file path=customXml/itemProps8.xml><?xml version="1.0" encoding="utf-8"?>
<ds:datastoreItem xmlns:ds="http://schemas.openxmlformats.org/officeDocument/2006/customXml" ds:itemID="{DCBECE65-412C-4426-A7D9-4BDD08FBC2C6}">
  <ds:schemaRefs/>
</ds:datastoreItem>
</file>

<file path=customXml/itemProps9.xml><?xml version="1.0" encoding="utf-8"?>
<ds:datastoreItem xmlns:ds="http://schemas.openxmlformats.org/officeDocument/2006/customXml" ds:itemID="{EF06CFB9-AD94-4463-A318-3E9806ABF500}">
  <ds:schemaRefs/>
</ds:datastoreItem>
</file>

<file path=customXml/itemProps10.xml><?xml version="1.0" encoding="utf-8"?>
<ds:datastoreItem xmlns:ds="http://schemas.openxmlformats.org/officeDocument/2006/customXml" ds:itemID="{F449B5B6-3CA1-4102-9E17-CE3A39856CB1}">
  <ds:schemaRefs/>
</ds:datastoreItem>
</file>

<file path=customXml/itemProps11.xml><?xml version="1.0" encoding="utf-8"?>
<ds:datastoreItem xmlns:ds="http://schemas.openxmlformats.org/officeDocument/2006/customXml" ds:itemID="{67DC21FE-328D-4B79-80DE-A21FF1B798F9}">
  <ds:schemaRefs/>
</ds:datastoreItem>
</file>

<file path=customXml/itemProps12.xml><?xml version="1.0" encoding="utf-8"?>
<ds:datastoreItem xmlns:ds="http://schemas.openxmlformats.org/officeDocument/2006/customXml" ds:itemID="{F47DB575-9E2A-4A57-AAA8-0C809610EC65}">
  <ds:schemaRefs/>
</ds:datastoreItem>
</file>

<file path=customXml/itemProps13.xml><?xml version="1.0" encoding="utf-8"?>
<ds:datastoreItem xmlns:ds="http://schemas.openxmlformats.org/officeDocument/2006/customXml" ds:itemID="{F3D5856B-0681-4E04-ACAA-2615679DE1CF}">
  <ds:schemaRefs/>
</ds:datastoreItem>
</file>

<file path=customXml/itemProps14.xml><?xml version="1.0" encoding="utf-8"?>
<ds:datastoreItem xmlns:ds="http://schemas.openxmlformats.org/officeDocument/2006/customXml" ds:itemID="{1A0B35AA-F6DC-4A6F-8750-0BA786CFB286}">
  <ds:schemaRefs/>
</ds:datastoreItem>
</file>

<file path=customXml/itemProps15.xml><?xml version="1.0" encoding="utf-8"?>
<ds:datastoreItem xmlns:ds="http://schemas.openxmlformats.org/officeDocument/2006/customXml" ds:itemID="{FA106A3F-F285-40E5-93FC-2CDDD84CC969}">
  <ds:schemaRefs/>
</ds:datastoreItem>
</file>

<file path=customXml/itemProps16.xml><?xml version="1.0" encoding="utf-8"?>
<ds:datastoreItem xmlns:ds="http://schemas.openxmlformats.org/officeDocument/2006/customXml" ds:itemID="{73954919-94BA-409D-91CC-B7521186AB20}">
  <ds:schemaRefs/>
</ds:datastoreItem>
</file>

<file path=customXml/itemProps17.xml><?xml version="1.0" encoding="utf-8"?>
<ds:datastoreItem xmlns:ds="http://schemas.openxmlformats.org/officeDocument/2006/customXml" ds:itemID="{8C3D9E0C-011B-4C72-A5D1-737A8387B219}">
  <ds:schemaRefs/>
</ds:datastoreItem>
</file>

<file path=customXml/itemProps18.xml><?xml version="1.0" encoding="utf-8"?>
<ds:datastoreItem xmlns:ds="http://schemas.openxmlformats.org/officeDocument/2006/customXml" ds:itemID="{601EC41E-B531-4447-A2CE-CE9A39FE0AB8}">
  <ds:schemaRefs>
    <ds:schemaRef ds:uri="http://schemas.microsoft.com/DataMashup"/>
  </ds:schemaRefs>
</ds:datastoreItem>
</file>

<file path=customXml/itemProps19.xml><?xml version="1.0" encoding="utf-8"?>
<ds:datastoreItem xmlns:ds="http://schemas.openxmlformats.org/officeDocument/2006/customXml" ds:itemID="{BA6D91A6-C3A8-48EE-AEEA-9AC6EC5F940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HeadingPairs>
  <TitlesOfParts>
    <vt:vector size="14" baseType="lpstr">
      <vt:lpstr>Claro Paraguay</vt:lpstr>
      <vt:lpstr>Claro Colombia</vt:lpstr>
      <vt:lpstr>Análisis Descriptivo</vt:lpstr>
      <vt:lpstr>INFORME | CLARO COLOMBIA 2023</vt:lpstr>
      <vt:lpstr>DIFERENCIA</vt:lpstr>
      <vt:lpstr>DISPOSITIVOS</vt:lpstr>
      <vt:lpstr>PORCENTAJEDISPOSITIVOS</vt:lpstr>
      <vt:lpstr>PRECIOPROMEDIO</vt:lpstr>
      <vt:lpstr>PROMEDIOCAMARAFRONTAL</vt:lpstr>
      <vt:lpstr>PROMEDIOCAMARATRASERA</vt:lpstr>
      <vt:lpstr>PROMEDIOMEMORIAINTERNA</vt:lpstr>
      <vt:lpstr>PROMEDIOPANTALLA</vt:lpstr>
      <vt:lpstr>PROMEDIORAM</vt:lpstr>
      <vt:lpstr>TOTALDISPOSITVOS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Fragozo</dc:creator>
  <cp:lastModifiedBy>Naren Fragozo</cp:lastModifiedBy>
  <dcterms:created xsi:type="dcterms:W3CDTF">2023-10-09T22:40:47Z</dcterms:created>
  <dcterms:modified xsi:type="dcterms:W3CDTF">2023-10-14T01:31:07Z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2023-10-13T15:50:41Z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3cf7abf6-64e1-471c-8852-3c363bad42a1</vt:lpwstr>
  </property>
  <property fmtid="{D5CDD505-2E9C-101B-9397-08002B2CF9AE}" pid="7" name="MSIP_Label_defa4170-0d19-0005-0004-bc88714345d2_ActionId">
    <vt:lpwstr>e5e77395-b165-4eab-8c7a-9c5fa173066f</vt:lpwstr>
  </property>
  <property fmtid="{D5CDD505-2E9C-101B-9397-08002B2CF9AE}" pid="8" name="MSIP_Label_defa4170-0d19-0005-0004-bc88714345d2_ContentBits">
    <vt:lpwstr>0</vt:lpwstr>
  </property>
</Properties>
</file>