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NDRA\Downloads\"/>
    </mc:Choice>
  </mc:AlternateContent>
  <xr:revisionPtr revIDLastSave="0" documentId="13_ncr:1_{44578543-87CA-43A1-B7F6-7922CA7501AD}" xr6:coauthVersionLast="47" xr6:coauthVersionMax="47" xr10:uidLastSave="{00000000-0000-0000-0000-000000000000}"/>
  <bookViews>
    <workbookView xWindow="-108" yWindow="-108" windowWidth="23256" windowHeight="12456" activeTab="3" xr2:uid="{7393F48C-A0B3-49A3-ADFE-05BDCD479D37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Sheet1!$G$1:$H$101</definedName>
    <definedName name="_xlchart.v1.0" hidden="1">Sheet1!$E$1</definedName>
    <definedName name="_xlchart.v1.1" hidden="1">Sheet1!$E$2:$E$101</definedName>
  </definedNames>
  <calcPr calcId="191029"/>
  <pivotCaches>
    <pivotCache cacheId="3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K3" i="1"/>
  <c r="K2" i="1"/>
  <c r="B104" i="2"/>
  <c r="B103" i="2"/>
  <c r="B91" i="2"/>
  <c r="B90" i="2"/>
  <c r="B92" i="2" s="1"/>
  <c r="G93" i="1" l="1"/>
  <c r="G10" i="1"/>
  <c r="G15" i="1"/>
  <c r="G94" i="1"/>
  <c r="G30" i="1"/>
  <c r="G91" i="1"/>
  <c r="G90" i="1"/>
  <c r="G77" i="1"/>
  <c r="G14" i="1"/>
  <c r="G13" i="1"/>
  <c r="G61" i="1"/>
  <c r="G60" i="1"/>
  <c r="G45" i="1"/>
  <c r="G44" i="1"/>
  <c r="G43" i="1"/>
  <c r="G41" i="1"/>
  <c r="G12" i="1"/>
  <c r="G92" i="1"/>
  <c r="G29" i="1"/>
  <c r="G28" i="1"/>
  <c r="G78" i="1"/>
  <c r="G27" i="1"/>
  <c r="G76" i="1"/>
  <c r="G75" i="1"/>
  <c r="G62" i="1"/>
  <c r="G11" i="1"/>
  <c r="G59" i="1"/>
  <c r="G46" i="1"/>
  <c r="G58" i="1"/>
  <c r="G74" i="1"/>
  <c r="G26" i="1"/>
  <c r="G89" i="1"/>
  <c r="G25" i="1"/>
  <c r="G40" i="1"/>
  <c r="G22" i="1"/>
  <c r="G70" i="1"/>
  <c r="G57" i="1"/>
  <c r="G9" i="1"/>
  <c r="G71" i="1"/>
  <c r="G55" i="1"/>
  <c r="G39" i="1"/>
  <c r="G7" i="1"/>
  <c r="G86" i="1"/>
  <c r="G85" i="1"/>
  <c r="G37" i="1"/>
  <c r="G84" i="1"/>
  <c r="G68" i="1"/>
  <c r="G52" i="1"/>
  <c r="G4" i="1"/>
  <c r="G99" i="1"/>
  <c r="G51" i="1"/>
  <c r="G35" i="1"/>
  <c r="G19" i="1"/>
  <c r="G3" i="1"/>
  <c r="G98" i="1"/>
  <c r="G66" i="1"/>
  <c r="G34" i="1"/>
  <c r="G97" i="1"/>
  <c r="G81" i="1"/>
  <c r="G65" i="1"/>
  <c r="G49" i="1"/>
  <c r="G33" i="1"/>
  <c r="G17" i="1"/>
  <c r="G42" i="1"/>
  <c r="G73" i="1"/>
  <c r="G88" i="1"/>
  <c r="G72" i="1"/>
  <c r="G56" i="1"/>
  <c r="G24" i="1"/>
  <c r="G8" i="1"/>
  <c r="G87" i="1"/>
  <c r="G2" i="1"/>
  <c r="G38" i="1"/>
  <c r="G69" i="1"/>
  <c r="G21" i="1"/>
  <c r="G100" i="1"/>
  <c r="G36" i="1"/>
  <c r="G83" i="1"/>
  <c r="G82" i="1"/>
  <c r="G50" i="1"/>
  <c r="G18" i="1"/>
  <c r="G96" i="1"/>
  <c r="G80" i="1"/>
  <c r="G64" i="1"/>
  <c r="G48" i="1"/>
  <c r="G32" i="1"/>
  <c r="G16" i="1"/>
  <c r="G23" i="1"/>
  <c r="G54" i="1"/>
  <c r="G6" i="1"/>
  <c r="G101" i="1"/>
  <c r="G53" i="1"/>
  <c r="G5" i="1"/>
  <c r="G20" i="1"/>
  <c r="G67" i="1"/>
  <c r="G95" i="1"/>
  <c r="G79" i="1"/>
  <c r="G63" i="1"/>
  <c r="G47" i="1"/>
  <c r="G31" i="1"/>
  <c r="C63" i="2"/>
  <c r="C62" i="2"/>
  <c r="C61" i="2"/>
  <c r="C60" i="2"/>
  <c r="C44" i="2"/>
  <c r="C64" i="2" l="1"/>
  <c r="C65" i="2" s="1"/>
  <c r="B4" i="2"/>
  <c r="B3" i="2"/>
  <c r="B2" i="2"/>
  <c r="C66" i="2" l="1"/>
  <c r="B77" i="2" l="1"/>
  <c r="B7" i="2"/>
  <c r="B8" i="2" s="1"/>
  <c r="B71" i="2"/>
  <c r="B73" i="2" s="1"/>
  <c r="C90" i="2"/>
  <c r="C92" i="2" s="1"/>
  <c r="B76" i="2"/>
  <c r="B97" i="2"/>
  <c r="B96" i="2"/>
  <c r="B95" i="2"/>
  <c r="B12" i="2"/>
  <c r="B13" i="2"/>
  <c r="B100" i="2"/>
  <c r="B72" i="2"/>
  <c r="B17" i="2"/>
  <c r="C91" i="2"/>
  <c r="B78" i="2" l="1"/>
</calcChain>
</file>

<file path=xl/sharedStrings.xml><?xml version="1.0" encoding="utf-8"?>
<sst xmlns="http://schemas.openxmlformats.org/spreadsheetml/2006/main" count="188" uniqueCount="92">
  <si>
    <t>Age</t>
  </si>
  <si>
    <t>Salary</t>
  </si>
  <si>
    <t>Purchase_Count</t>
  </si>
  <si>
    <t>Satisfaction_Score</t>
  </si>
  <si>
    <t>Visit_Frequency</t>
  </si>
  <si>
    <t>Calculate the mean, median, and mode of 'Age'.</t>
  </si>
  <si>
    <t>Mean</t>
  </si>
  <si>
    <t>Median</t>
  </si>
  <si>
    <t>Mode</t>
  </si>
  <si>
    <t>Find the standard deviation and variance of 'Salary'.</t>
  </si>
  <si>
    <t>SD</t>
  </si>
  <si>
    <t>Variance</t>
  </si>
  <si>
    <t>Compute the skewness and kurtosis of 'Purchase_Count'.</t>
  </si>
  <si>
    <t>Skewness</t>
  </si>
  <si>
    <t>Kurtosis</t>
  </si>
  <si>
    <t>What is the correlation between 'Salary' and 'Satisfaction_Score'?</t>
  </si>
  <si>
    <t>Corelation</t>
  </si>
  <si>
    <t>Get the summary statistics (count, mean, std, min, 25%, 50%, 75%, max) for every column.</t>
  </si>
  <si>
    <t>Standard Error</t>
  </si>
  <si>
    <t>Standard Deviation</t>
  </si>
  <si>
    <t>Sample Variance</t>
  </si>
  <si>
    <t>Range</t>
  </si>
  <si>
    <t>Minimum</t>
  </si>
  <si>
    <t>Maximum</t>
  </si>
  <si>
    <t>Sum</t>
  </si>
  <si>
    <t>Count</t>
  </si>
  <si>
    <t>Plot the histogram of 'Visit_Frequency' and comment on its skewness.</t>
  </si>
  <si>
    <t>Identify if 'Satisfaction_Score' has any outliers using standard deviation method.</t>
  </si>
  <si>
    <t>Q1</t>
  </si>
  <si>
    <t>Q3</t>
  </si>
  <si>
    <t>IQR</t>
  </si>
  <si>
    <t>Lower Threshold</t>
  </si>
  <si>
    <t>Upper Threshold</t>
  </si>
  <si>
    <t>Positive skeness</t>
  </si>
  <si>
    <t>No Outliers available</t>
  </si>
  <si>
    <t>Calculate the coefficient of variation for 'Salary'.</t>
  </si>
  <si>
    <t>COV</t>
  </si>
  <si>
    <t>Find the interquartile range (IQR) for 'Purchase_Count'.</t>
  </si>
  <si>
    <t>Compute the Pearson correlation matrix for the entire dataset.</t>
  </si>
  <si>
    <t>Calculate the range (max - min) for the 'Age' and 'Salary' columns.</t>
  </si>
  <si>
    <t>Max</t>
  </si>
  <si>
    <t>Min</t>
  </si>
  <si>
    <t>Determine the percentile ranks for 'Purchase_Count' at 25%, 50%, and 75%.</t>
  </si>
  <si>
    <t>Percentile rank at 25%</t>
  </si>
  <si>
    <t>Percentile rank at 50%</t>
  </si>
  <si>
    <t>Percentile rank at 75%</t>
  </si>
  <si>
    <t>Find the covariance between 'Salary' and 'Visit_Frequency'.</t>
  </si>
  <si>
    <t>Covariance</t>
  </si>
  <si>
    <t>Check if 'Salary' follows a normal distribution using skewness and kurtosis values.</t>
  </si>
  <si>
    <t>It does not follow normal distribution</t>
  </si>
  <si>
    <t>Calculate the z-scores for 'Satisfaction_Score' and identify any data points beyond ±3.</t>
  </si>
  <si>
    <t>Z score</t>
  </si>
  <si>
    <t>Data points</t>
  </si>
  <si>
    <t>No data points available data points beyond +-3</t>
  </si>
  <si>
    <t>Row Labels</t>
  </si>
  <si>
    <t>Grand Total</t>
  </si>
  <si>
    <t>Average of Salary</t>
  </si>
  <si>
    <t>Create a pivot table to find the average Salary by each Category (group by Age groups if preferred).</t>
  </si>
  <si>
    <t>Use a pivot table to sum the Purchase_Count for each Satisfaction_Score value.</t>
  </si>
  <si>
    <t>Sum of Purchase_Count</t>
  </si>
  <si>
    <t>Build a pivot table to show the count of records per Visit_Frequency value</t>
  </si>
  <si>
    <t>Count of Purchase_Count</t>
  </si>
  <si>
    <t>Generate a pivot table that shows the minimum, maximum, and average Salary per Age group (e.g., 18-25, 26-35, etc.).</t>
  </si>
  <si>
    <t>Min of Salary</t>
  </si>
  <si>
    <t>Max of Salary</t>
  </si>
  <si>
    <t>18-25</t>
  </si>
  <si>
    <t>26-33</t>
  </si>
  <si>
    <t>34-41</t>
  </si>
  <si>
    <t>42-49</t>
  </si>
  <si>
    <t>50-57</t>
  </si>
  <si>
    <t>58-65</t>
  </si>
  <si>
    <t>1.06182646611546-2.06182646611546</t>
  </si>
  <si>
    <t>2.06182646611546-3.06182646611546</t>
  </si>
  <si>
    <t>3.06182646611546-4.06182646611546</t>
  </si>
  <si>
    <t>4.06182646611546-5.06182646611546</t>
  </si>
  <si>
    <t>Count of Age</t>
  </si>
  <si>
    <t>27693-37692</t>
  </si>
  <si>
    <t>37693-47692</t>
  </si>
  <si>
    <t>47693-57692</t>
  </si>
  <si>
    <t>57693-67692</t>
  </si>
  <si>
    <t>67693-77692</t>
  </si>
  <si>
    <t>77693-87692</t>
  </si>
  <si>
    <t>87693-97692</t>
  </si>
  <si>
    <t>97693-107692</t>
  </si>
  <si>
    <t>107693-117692</t>
  </si>
  <si>
    <t>117693-127692</t>
  </si>
  <si>
    <t>127693-137692</t>
  </si>
  <si>
    <t>137693-147692</t>
  </si>
  <si>
    <t>147693-157692</t>
  </si>
  <si>
    <t>157693-167692</t>
  </si>
  <si>
    <t>167693-177692</t>
  </si>
  <si>
    <t>177693-187692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</si>
</sst>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2" borderId="0" xfId="0" applyFill="1"/>
    <xf numFmtId="0" fontId="2" fillId="0" borderId="3" xfId="0" applyFont="1" applyBorder="1" applyAlignment="1">
      <alignment horizontal="center"/>
    </xf>
    <xf numFmtId="0" fontId="0" fillId="0" borderId="3" xfId="0" applyBorder="1"/>
    <xf numFmtId="0" fontId="0" fillId="0" borderId="0" xfId="0" applyNumberFormat="1"/>
    <xf numFmtId="0" fontId="1" fillId="3" borderId="4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3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Visit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Visit Frequency</a:t>
          </a:r>
        </a:p>
      </cx:txPr>
    </cx:title>
    <cx:plotArea>
      <cx:plotAreaRegion>
        <cx:series layoutId="clusteredColumn" uniqueId="{BA4CDD3B-F83E-49F2-ADF6-E8461A6D49BD}">
          <cx:tx>
            <cx:txData>
              <cx:f>_xlchart.v1.0</cx:f>
              <cx:v>Visit_Frequency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0</xdr:col>
      <xdr:colOff>4572000</xdr:colOff>
      <xdr:row>54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CA4A740-BA75-4B22-A28E-01A606ECF2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1475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NDRA" refreshedDate="45906.484412500002" createdVersion="8" refreshedVersion="8" minRefreshableVersion="3" recordCount="100" xr:uid="{C58071E8-9DB2-478B-9430-28DAA4EB5E85}">
  <cacheSource type="worksheet">
    <worksheetSource ref="A1:E101" sheet="Sheet1"/>
  </cacheSource>
  <cacheFields count="5">
    <cacheField name="Age" numFmtId="0">
      <sharedItems containsSemiMixedTypes="0" containsString="0" containsNumber="1" containsInteger="1" minValue="18" maxValue="64" count="43">
        <n v="56"/>
        <n v="46"/>
        <n v="32"/>
        <n v="60"/>
        <n v="25"/>
        <n v="38"/>
        <n v="36"/>
        <n v="40"/>
        <n v="28"/>
        <n v="41"/>
        <n v="53"/>
        <n v="57"/>
        <n v="20"/>
        <n v="39"/>
        <n v="19"/>
        <n v="61"/>
        <n v="47"/>
        <n v="55"/>
        <n v="50"/>
        <n v="29"/>
        <n v="42"/>
        <n v="44"/>
        <n v="59"/>
        <n v="45"/>
        <n v="33"/>
        <n v="64"/>
        <n v="54"/>
        <n v="24"/>
        <n v="26"/>
        <n v="35"/>
        <n v="21"/>
        <n v="31"/>
        <n v="43"/>
        <n v="37"/>
        <n v="52"/>
        <n v="34"/>
        <n v="23"/>
        <n v="51"/>
        <n v="27"/>
        <n v="48"/>
        <n v="62"/>
        <n v="58"/>
        <n v="18"/>
      </sharedItems>
      <fieldGroup base="0">
        <rangePr startNum="18" endNum="64" groupInterval="8"/>
        <groupItems count="8">
          <s v="&lt;18"/>
          <s v="18-25"/>
          <s v="26-33"/>
          <s v="34-41"/>
          <s v="42-49"/>
          <s v="50-57"/>
          <s v="58-65"/>
          <s v="&gt;66"/>
        </groupItems>
      </fieldGroup>
    </cacheField>
    <cacheField name="Salary" numFmtId="0">
      <sharedItems containsSemiMixedTypes="0" containsString="0" containsNumber="1" containsInteger="1" minValue="27693" maxValue="179736" count="100">
        <n v="158767"/>
        <n v="149375"/>
        <n v="161330"/>
        <n v="64504"/>
        <n v="38986"/>
        <n v="86858"/>
        <n v="154312"/>
        <n v="37666"/>
        <n v="63660"/>
        <n v="159633"/>
        <n v="51854"/>
        <n v="89505"/>
        <n v="129488"/>
        <n v="47662"/>
        <n v="33392"/>
        <n v="55535"/>
        <n v="138569"/>
        <n v="77256"/>
        <n v="114135"/>
        <n v="152478"/>
        <n v="60222"/>
        <n v="102373"/>
        <n v="148684"/>
        <n v="35965"/>
        <n v="49538"/>
        <n v="133066"/>
        <n v="138252"/>
        <n v="164182"/>
        <n v="123806"/>
        <n v="162982"/>
        <n v="135989"/>
        <n v="115982"/>
        <n v="146626"/>
        <n v="144176"/>
        <n v="156278"/>
        <n v="147409"/>
        <n v="48419"/>
        <n v="75015"/>
        <n v="147096"/>
        <n v="132059"/>
        <n v="135687"/>
        <n v="112939"/>
        <n v="174213"/>
        <n v="130878"/>
        <n v="87623"/>
        <n v="100450"/>
        <n v="118426"/>
        <n v="142845"/>
        <n v="178371"/>
        <n v="68585"/>
        <n v="134225"/>
        <n v="89044"/>
        <n v="134556"/>
        <n v="27693"/>
        <n v="120259"/>
        <n v="50939"/>
        <n v="177906"/>
        <n v="43047"/>
        <n v="51105"/>
        <n v="100766"/>
        <n v="171779"/>
        <n v="178048"/>
        <n v="69262"/>
        <n v="150117"/>
        <n v="48776"/>
        <n v="153376"/>
        <n v="162848"/>
        <n v="117787"/>
        <n v="152948"/>
        <n v="80016"/>
        <n v="165546"/>
        <n v="46959"/>
        <n v="161602"/>
        <n v="144101"/>
        <n v="28748"/>
        <n v="38545"/>
        <n v="152659"/>
        <n v="98530"/>
        <n v="118557"/>
        <n v="86087"/>
        <n v="93840"/>
        <n v="143451"/>
        <n v="76005"/>
        <n v="64353"/>
        <n v="77733"/>
        <n v="90318"/>
        <n v="179736"/>
        <n v="92172"/>
        <n v="118264"/>
        <n v="51736"/>
        <n v="137859"/>
        <n v="137181"/>
        <n v="156926"/>
        <n v="115084"/>
        <n v="32392"/>
        <n v="80680"/>
        <n v="75859"/>
        <n v="150657"/>
        <n v="95467"/>
        <n v="123506"/>
      </sharedItems>
      <fieldGroup base="1">
        <rangePr startNum="27693" endNum="179736" groupInterval="10000"/>
        <groupItems count="18">
          <s v="&lt;27693"/>
          <s v="27693-37692"/>
          <s v="37693-47692"/>
          <s v="47693-57692"/>
          <s v="57693-67692"/>
          <s v="67693-77692"/>
          <s v="77693-87692"/>
          <s v="87693-97692"/>
          <s v="97693-107692"/>
          <s v="107693-117692"/>
          <s v="117693-127692"/>
          <s v="127693-137692"/>
          <s v="137693-147692"/>
          <s v="147693-157692"/>
          <s v="157693-167692"/>
          <s v="167693-177692"/>
          <s v="177693-187692"/>
          <s v="&gt;187693"/>
        </groupItems>
      </fieldGroup>
    </cacheField>
    <cacheField name="Purchase_Count" numFmtId="0">
      <sharedItems containsSemiMixedTypes="0" containsString="0" containsNumber="1" containsInteger="1" minValue="1" maxValue="49"/>
    </cacheField>
    <cacheField name="Satisfaction_Score" numFmtId="0">
      <sharedItems containsSemiMixedTypes="0" containsString="0" containsNumber="1" minValue="1.0618264661154599" maxValue="4.9602154004170496" count="100">
        <n v="1.9759585735163301"/>
        <n v="4.8920422190097801"/>
        <n v="2.5723908986670398"/>
        <n v="4.5681862207084496"/>
        <n v="3.5245545039890498"/>
        <n v="4.1792452141665901"/>
        <n v="3.01054837242076"/>
        <n v="3.3076155385054302"/>
        <n v="2.9700707752754498"/>
        <n v="1.78097195119217"/>
        <n v="3.88980846104602"/>
        <n v="2.1230894497634201"/>
        <n v="1.09726386572581"/>
        <n v="3.5818891836286699"/>
        <n v="1.70844271762819"/>
        <n v="4.7618343374116501"/>
        <n v="4.8157143080103397"/>
        <n v="4.6594575608817896"/>
        <n v="2.48063480102177"/>
        <n v="1.0618264661154599"/>
        <n v="4.7132742503509002"/>
        <n v="2.7127365932692502"/>
        <n v="4.8666192761746698"/>
        <n v="4.8544799083570096"/>
        <n v="4.4120378218694398"/>
        <n v="2.1777955682783401"/>
        <n v="2.5403909144077002"/>
        <n v="4.4045466860674196"/>
        <n v="2.2676880206251102"/>
        <n v="1.67797098674437"/>
        <n v="3.2272050498334002"/>
        <n v="4.7446190966431203"/>
        <n v="3.7841191866998898"/>
        <n v="3.2802446803574599"/>
        <n v="1.3887059750830699"/>
        <n v="3.4600289067966701"/>
        <n v="4.9602154004170496"/>
        <n v="1.5603360609460899"/>
        <n v="3.0733186094549398"/>
        <n v="4.5094922877118204"/>
        <n v="3.9630744710168102"/>
        <n v="3.7880629639810701"/>
        <n v="3.80993633594843"/>
        <n v="2.4379646048790198"/>
        <n v="2.1743673770579699"/>
        <n v="4.23744462191405"/>
        <n v="4.2404535787167204"/>
        <n v="4.4682892743204103"/>
        <n v="4.6529622102258799"/>
        <n v="3.0453695954437499"/>
        <n v="3.00606517874879"/>
        <n v="4.1931807158670997"/>
        <n v="3.5998557231110602"/>
        <n v="3.8078675090308098"/>
        <n v="4.1831706777443998"/>
        <n v="4.5600213672702603"/>
        <n v="2.3519806274061401"/>
        <n v="2.5023318105597698"/>
        <n v="1.37592775936347"/>
        <n v="3.3131205639846901"/>
        <n v="1.1437690951869599"/>
        <n v="2.8623920725298402"/>
        <n v="3.1705785388302998"/>
        <n v="2.1461650085131301"/>
        <n v="3.3633330422760399"/>
        <n v="1.1220009997561899"/>
        <n v="1.1493927549968499"/>
        <n v="4.2904022426386303"/>
        <n v="2.4407625656450498"/>
        <n v="1.50824205060753"/>
        <n v="3.0889730402192099"/>
        <n v="4.0799742123944398"/>
        <n v="1.86328410998737"/>
        <n v="3.4915619032760001"/>
        <n v="1.34138985997507"/>
        <n v="1.2067268846744299"/>
        <n v="3.1254185262725902"/>
        <n v="3.1625404864404199"/>
        <n v="3.54971960599282"/>
        <n v="3.90436533489064"/>
        <n v="4.90340831785013"/>
        <n v="3.0652013932047799"/>
        <n v="2.2918258917649799"/>
        <n v="4.1807447790748098"/>
        <n v="2.0833290050482902"/>
        <n v="2.75588568282254"/>
        <n v="1.3138255253690601"/>
        <n v="1.10140297366183"/>
        <n v="4.8505936587117002"/>
        <n v="4.3439204820488202"/>
        <n v="3.7838968243747901"/>
        <n v="2.6358117776570702"/>
        <n v="1.69317728028338"/>
        <n v="1.62574817068434"/>
        <n v="2.00097159265838"/>
        <n v="3.1969066588244801"/>
        <n v="3.85838369080024"/>
        <n v="3.6407895068709202"/>
        <n v="2.11973558778377"/>
        <n v="4.8194611226527702"/>
      </sharedItems>
      <fieldGroup base="3">
        <rangePr startNum="1.0618264661154599" endNum="4.9602154004170496"/>
        <groupItems count="6">
          <s v="&lt;1.06182646611546"/>
          <s v="1.06182646611546-2.06182646611546"/>
          <s v="2.06182646611546-3.06182646611546"/>
          <s v="3.06182646611546-4.06182646611546"/>
          <s v="4.06182646611546-5.06182646611546"/>
          <s v="&gt;5.06182646611546"/>
        </groupItems>
      </fieldGroup>
    </cacheField>
    <cacheField name="Visit_Frequency" numFmtId="0">
      <sharedItems containsSemiMixedTypes="0" containsString="0" containsNumber="1" containsInteger="1" minValue="1" maxValue="19" count="18">
        <n v="7"/>
        <n v="5"/>
        <n v="3"/>
        <n v="12"/>
        <n v="16"/>
        <n v="19"/>
        <n v="14"/>
        <n v="15"/>
        <n v="17"/>
        <n v="4"/>
        <n v="1"/>
        <n v="10"/>
        <n v="2"/>
        <n v="13"/>
        <n v="18"/>
        <n v="11"/>
        <n v="8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17"/>
    <x v="0"/>
    <x v="0"/>
  </r>
  <r>
    <x v="1"/>
    <x v="1"/>
    <n v="38"/>
    <x v="1"/>
    <x v="1"/>
  </r>
  <r>
    <x v="2"/>
    <x v="2"/>
    <n v="24"/>
    <x v="2"/>
    <x v="2"/>
  </r>
  <r>
    <x v="3"/>
    <x v="3"/>
    <n v="5"/>
    <x v="3"/>
    <x v="3"/>
  </r>
  <r>
    <x v="4"/>
    <x v="4"/>
    <n v="34"/>
    <x v="4"/>
    <x v="4"/>
  </r>
  <r>
    <x v="5"/>
    <x v="5"/>
    <n v="6"/>
    <x v="5"/>
    <x v="5"/>
  </r>
  <r>
    <x v="0"/>
    <x v="6"/>
    <n v="22"/>
    <x v="6"/>
    <x v="1"/>
  </r>
  <r>
    <x v="6"/>
    <x v="7"/>
    <n v="11"/>
    <x v="7"/>
    <x v="6"/>
  </r>
  <r>
    <x v="7"/>
    <x v="8"/>
    <n v="48"/>
    <x v="8"/>
    <x v="1"/>
  </r>
  <r>
    <x v="8"/>
    <x v="9"/>
    <n v="16"/>
    <x v="9"/>
    <x v="7"/>
  </r>
  <r>
    <x v="8"/>
    <x v="10"/>
    <n v="33"/>
    <x v="10"/>
    <x v="8"/>
  </r>
  <r>
    <x v="9"/>
    <x v="11"/>
    <n v="9"/>
    <x v="11"/>
    <x v="6"/>
  </r>
  <r>
    <x v="10"/>
    <x v="12"/>
    <n v="6"/>
    <x v="12"/>
    <x v="1"/>
  </r>
  <r>
    <x v="11"/>
    <x v="13"/>
    <n v="16"/>
    <x v="13"/>
    <x v="3"/>
  </r>
  <r>
    <x v="9"/>
    <x v="14"/>
    <n v="29"/>
    <x v="14"/>
    <x v="4"/>
  </r>
  <r>
    <x v="12"/>
    <x v="15"/>
    <n v="3"/>
    <x v="15"/>
    <x v="4"/>
  </r>
  <r>
    <x v="13"/>
    <x v="16"/>
    <n v="20"/>
    <x v="16"/>
    <x v="0"/>
  </r>
  <r>
    <x v="14"/>
    <x v="17"/>
    <n v="36"/>
    <x v="17"/>
    <x v="9"/>
  </r>
  <r>
    <x v="9"/>
    <x v="18"/>
    <n v="19"/>
    <x v="18"/>
    <x v="10"/>
  </r>
  <r>
    <x v="15"/>
    <x v="19"/>
    <n v="26"/>
    <x v="19"/>
    <x v="1"/>
  </r>
  <r>
    <x v="16"/>
    <x v="20"/>
    <n v="3"/>
    <x v="20"/>
    <x v="11"/>
  </r>
  <r>
    <x v="17"/>
    <x v="21"/>
    <n v="19"/>
    <x v="21"/>
    <x v="1"/>
  </r>
  <r>
    <x v="14"/>
    <x v="22"/>
    <n v="20"/>
    <x v="22"/>
    <x v="9"/>
  </r>
  <r>
    <x v="5"/>
    <x v="23"/>
    <n v="32"/>
    <x v="23"/>
    <x v="12"/>
  </r>
  <r>
    <x v="18"/>
    <x v="24"/>
    <n v="7"/>
    <x v="24"/>
    <x v="11"/>
  </r>
  <r>
    <x v="19"/>
    <x v="25"/>
    <n v="41"/>
    <x v="25"/>
    <x v="5"/>
  </r>
  <r>
    <x v="13"/>
    <x v="26"/>
    <n v="33"/>
    <x v="26"/>
    <x v="10"/>
  </r>
  <r>
    <x v="15"/>
    <x v="27"/>
    <n v="40"/>
    <x v="27"/>
    <x v="1"/>
  </r>
  <r>
    <x v="20"/>
    <x v="28"/>
    <n v="39"/>
    <x v="28"/>
    <x v="13"/>
  </r>
  <r>
    <x v="21"/>
    <x v="29"/>
    <n v="18"/>
    <x v="29"/>
    <x v="9"/>
  </r>
  <r>
    <x v="22"/>
    <x v="30"/>
    <n v="40"/>
    <x v="30"/>
    <x v="4"/>
  </r>
  <r>
    <x v="23"/>
    <x v="31"/>
    <n v="1"/>
    <x v="31"/>
    <x v="4"/>
  </r>
  <r>
    <x v="24"/>
    <x v="32"/>
    <n v="11"/>
    <x v="32"/>
    <x v="12"/>
  </r>
  <r>
    <x v="2"/>
    <x v="33"/>
    <n v="28"/>
    <x v="33"/>
    <x v="8"/>
  </r>
  <r>
    <x v="25"/>
    <x v="34"/>
    <n v="25"/>
    <x v="34"/>
    <x v="3"/>
  </r>
  <r>
    <x v="15"/>
    <x v="35"/>
    <n v="23"/>
    <x v="35"/>
    <x v="14"/>
  </r>
  <r>
    <x v="12"/>
    <x v="36"/>
    <n v="31"/>
    <x v="36"/>
    <x v="2"/>
  </r>
  <r>
    <x v="26"/>
    <x v="37"/>
    <n v="30"/>
    <x v="37"/>
    <x v="10"/>
  </r>
  <r>
    <x v="27"/>
    <x v="38"/>
    <n v="42"/>
    <x v="38"/>
    <x v="10"/>
  </r>
  <r>
    <x v="5"/>
    <x v="39"/>
    <n v="35"/>
    <x v="39"/>
    <x v="5"/>
  </r>
  <r>
    <x v="28"/>
    <x v="40"/>
    <n v="7"/>
    <x v="40"/>
    <x v="15"/>
  </r>
  <r>
    <x v="0"/>
    <x v="41"/>
    <n v="16"/>
    <x v="41"/>
    <x v="1"/>
  </r>
  <r>
    <x v="29"/>
    <x v="42"/>
    <n v="26"/>
    <x v="42"/>
    <x v="3"/>
  </r>
  <r>
    <x v="30"/>
    <x v="43"/>
    <n v="48"/>
    <x v="43"/>
    <x v="2"/>
  </r>
  <r>
    <x v="20"/>
    <x v="44"/>
    <n v="49"/>
    <x v="44"/>
    <x v="10"/>
  </r>
  <r>
    <x v="31"/>
    <x v="45"/>
    <n v="2"/>
    <x v="45"/>
    <x v="10"/>
  </r>
  <r>
    <x v="28"/>
    <x v="46"/>
    <n v="1"/>
    <x v="46"/>
    <x v="16"/>
  </r>
  <r>
    <x v="32"/>
    <x v="47"/>
    <n v="48"/>
    <x v="47"/>
    <x v="11"/>
  </r>
  <r>
    <x v="14"/>
    <x v="48"/>
    <n v="12"/>
    <x v="48"/>
    <x v="15"/>
  </r>
  <r>
    <x v="33"/>
    <x v="49"/>
    <n v="5"/>
    <x v="49"/>
    <x v="3"/>
  </r>
  <r>
    <x v="23"/>
    <x v="50"/>
    <n v="37"/>
    <x v="50"/>
    <x v="13"/>
  </r>
  <r>
    <x v="25"/>
    <x v="51"/>
    <n v="32"/>
    <x v="51"/>
    <x v="3"/>
  </r>
  <r>
    <x v="27"/>
    <x v="52"/>
    <n v="9"/>
    <x v="52"/>
    <x v="6"/>
  </r>
  <r>
    <x v="15"/>
    <x v="53"/>
    <n v="41"/>
    <x v="53"/>
    <x v="12"/>
  </r>
  <r>
    <x v="4"/>
    <x v="54"/>
    <n v="35"/>
    <x v="54"/>
    <x v="5"/>
  </r>
  <r>
    <x v="25"/>
    <x v="55"/>
    <n v="19"/>
    <x v="55"/>
    <x v="14"/>
  </r>
  <r>
    <x v="34"/>
    <x v="56"/>
    <n v="48"/>
    <x v="56"/>
    <x v="2"/>
  </r>
  <r>
    <x v="31"/>
    <x v="57"/>
    <n v="16"/>
    <x v="57"/>
    <x v="8"/>
  </r>
  <r>
    <x v="35"/>
    <x v="58"/>
    <n v="3"/>
    <x v="58"/>
    <x v="16"/>
  </r>
  <r>
    <x v="10"/>
    <x v="59"/>
    <n v="20"/>
    <x v="59"/>
    <x v="11"/>
  </r>
  <r>
    <x v="11"/>
    <x v="60"/>
    <n v="24"/>
    <x v="60"/>
    <x v="12"/>
  </r>
  <r>
    <x v="30"/>
    <x v="61"/>
    <n v="33"/>
    <x v="61"/>
    <x v="5"/>
  </r>
  <r>
    <x v="14"/>
    <x v="62"/>
    <n v="24"/>
    <x v="62"/>
    <x v="17"/>
  </r>
  <r>
    <x v="36"/>
    <x v="63"/>
    <n v="11"/>
    <x v="63"/>
    <x v="0"/>
  </r>
  <r>
    <x v="22"/>
    <x v="64"/>
    <n v="49"/>
    <x v="64"/>
    <x v="9"/>
  </r>
  <r>
    <x v="30"/>
    <x v="65"/>
    <n v="8"/>
    <x v="65"/>
    <x v="14"/>
  </r>
  <r>
    <x v="1"/>
    <x v="66"/>
    <n v="36"/>
    <x v="66"/>
    <x v="13"/>
  </r>
  <r>
    <x v="29"/>
    <x v="67"/>
    <n v="38"/>
    <x v="67"/>
    <x v="15"/>
  </r>
  <r>
    <x v="32"/>
    <x v="68"/>
    <n v="40"/>
    <x v="68"/>
    <x v="9"/>
  </r>
  <r>
    <x v="15"/>
    <x v="69"/>
    <n v="20"/>
    <x v="69"/>
    <x v="9"/>
  </r>
  <r>
    <x v="37"/>
    <x v="70"/>
    <n v="35"/>
    <x v="70"/>
    <x v="11"/>
  </r>
  <r>
    <x v="38"/>
    <x v="71"/>
    <n v="48"/>
    <x v="71"/>
    <x v="1"/>
  </r>
  <r>
    <x v="10"/>
    <x v="72"/>
    <n v="25"/>
    <x v="72"/>
    <x v="17"/>
  </r>
  <r>
    <x v="31"/>
    <x v="73"/>
    <n v="35"/>
    <x v="73"/>
    <x v="2"/>
  </r>
  <r>
    <x v="39"/>
    <x v="74"/>
    <n v="25"/>
    <x v="74"/>
    <x v="8"/>
  </r>
  <r>
    <x v="2"/>
    <x v="75"/>
    <n v="29"/>
    <x v="75"/>
    <x v="2"/>
  </r>
  <r>
    <x v="4"/>
    <x v="76"/>
    <n v="18"/>
    <x v="76"/>
    <x v="4"/>
  </r>
  <r>
    <x v="31"/>
    <x v="77"/>
    <n v="46"/>
    <x v="77"/>
    <x v="9"/>
  </r>
  <r>
    <x v="7"/>
    <x v="78"/>
    <n v="18"/>
    <x v="78"/>
    <x v="14"/>
  </r>
  <r>
    <x v="11"/>
    <x v="79"/>
    <n v="2"/>
    <x v="79"/>
    <x v="8"/>
  </r>
  <r>
    <x v="5"/>
    <x v="80"/>
    <n v="35"/>
    <x v="80"/>
    <x v="0"/>
  </r>
  <r>
    <x v="24"/>
    <x v="81"/>
    <n v="16"/>
    <x v="81"/>
    <x v="1"/>
  </r>
  <r>
    <x v="40"/>
    <x v="82"/>
    <n v="41"/>
    <x v="82"/>
    <x v="3"/>
  </r>
  <r>
    <x v="29"/>
    <x v="83"/>
    <n v="36"/>
    <x v="83"/>
    <x v="8"/>
  </r>
  <r>
    <x v="25"/>
    <x v="84"/>
    <n v="33"/>
    <x v="84"/>
    <x v="13"/>
  </r>
  <r>
    <x v="9"/>
    <x v="85"/>
    <n v="4"/>
    <x v="85"/>
    <x v="2"/>
  </r>
  <r>
    <x v="32"/>
    <x v="86"/>
    <n v="33"/>
    <x v="86"/>
    <x v="17"/>
  </r>
  <r>
    <x v="20"/>
    <x v="87"/>
    <n v="14"/>
    <x v="87"/>
    <x v="8"/>
  </r>
  <r>
    <x v="40"/>
    <x v="88"/>
    <n v="21"/>
    <x v="88"/>
    <x v="8"/>
  </r>
  <r>
    <x v="41"/>
    <x v="89"/>
    <n v="48"/>
    <x v="89"/>
    <x v="4"/>
  </r>
  <r>
    <x v="1"/>
    <x v="90"/>
    <n v="20"/>
    <x v="90"/>
    <x v="13"/>
  </r>
  <r>
    <x v="2"/>
    <x v="91"/>
    <n v="8"/>
    <x v="91"/>
    <x v="5"/>
  </r>
  <r>
    <x v="40"/>
    <x v="92"/>
    <n v="7"/>
    <x v="92"/>
    <x v="8"/>
  </r>
  <r>
    <x v="42"/>
    <x v="93"/>
    <n v="3"/>
    <x v="93"/>
    <x v="9"/>
  </r>
  <r>
    <x v="20"/>
    <x v="94"/>
    <n v="17"/>
    <x v="94"/>
    <x v="3"/>
  </r>
  <r>
    <x v="27"/>
    <x v="95"/>
    <n v="33"/>
    <x v="95"/>
    <x v="17"/>
  </r>
  <r>
    <x v="28"/>
    <x v="96"/>
    <n v="48"/>
    <x v="96"/>
    <x v="5"/>
  </r>
  <r>
    <x v="9"/>
    <x v="97"/>
    <n v="12"/>
    <x v="97"/>
    <x v="3"/>
  </r>
  <r>
    <x v="42"/>
    <x v="98"/>
    <n v="22"/>
    <x v="98"/>
    <x v="17"/>
  </r>
  <r>
    <x v="15"/>
    <x v="99"/>
    <n v="22"/>
    <x v="9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9C891-5761-47FA-8A8B-D612DEE901A4}" name="PivotTable4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0:N37" firstHeaderRow="0" firstDataRow="1" firstDataCol="1"/>
  <pivotFields count="5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Salary" fld="1" subtotal="min" baseField="0" baseItem="0"/>
    <dataField name="Max of Salary" fld="1" subtotal="max" baseField="0" baseItem="0"/>
    <dataField name="Average of Salary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9653D-ED22-483B-811F-6DFD1A2F49F6}" name="PivotTable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4:L23" firstHeaderRow="1" firstDataRow="1" firstDataCol="1"/>
  <pivotFields count="5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9">
        <item x="10"/>
        <item x="12"/>
        <item x="2"/>
        <item x="9"/>
        <item x="1"/>
        <item x="0"/>
        <item x="16"/>
        <item x="17"/>
        <item x="11"/>
        <item x="15"/>
        <item x="3"/>
        <item x="13"/>
        <item x="6"/>
        <item x="7"/>
        <item x="4"/>
        <item x="8"/>
        <item x="14"/>
        <item x="5"/>
        <item t="default"/>
      </items>
    </pivotField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Purchase_Count" fld="2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651AB-4E27-45FF-A7FB-9F58D7A95FE5}" name="PivotTable2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2:C57" firstHeaderRow="1" firstDataRow="1" firstDataCol="1"/>
  <pivotFields count="5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urchase_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746E8-1F47-494E-9471-95CFA5DC8A51}" name="PivotTable10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B31" firstHeaderRow="1" firstDataRow="1" firstDataCol="1"/>
  <pivotFields count="5"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A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35D42-0C4F-4522-BC16-9E371D60700B}">
  <dimension ref="A1:Q1030"/>
  <sheetViews>
    <sheetView workbookViewId="0">
      <selection activeCell="D7" sqref="A1:E101"/>
    </sheetView>
  </sheetViews>
  <sheetFormatPr defaultRowHeight="14.4" x14ac:dyDescent="0.3"/>
  <cols>
    <col min="1" max="1" width="6.21875" bestFit="1" customWidth="1"/>
    <col min="2" max="2" width="8.109375" bestFit="1" customWidth="1"/>
    <col min="3" max="3" width="16.5546875" bestFit="1" customWidth="1"/>
    <col min="4" max="4" width="18.44140625" bestFit="1" customWidth="1"/>
    <col min="5" max="5" width="16.109375" bestFit="1" customWidth="1"/>
    <col min="19" max="19" width="14.5546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51</v>
      </c>
      <c r="H1" t="s">
        <v>52</v>
      </c>
    </row>
    <row r="2" spans="1:17" x14ac:dyDescent="0.3">
      <c r="A2">
        <v>56</v>
      </c>
      <c r="B2">
        <v>158767</v>
      </c>
      <c r="C2">
        <v>17</v>
      </c>
      <c r="D2">
        <v>1.9759585735163301</v>
      </c>
      <c r="E2">
        <v>7</v>
      </c>
      <c r="G2">
        <f>(D2-$K$2)/$K$3</f>
        <v>-0.99010449790727018</v>
      </c>
      <c r="H2" t="str">
        <f>IF(OR(G2&gt;3,G2&lt;-3),"Outlier","Normal")</f>
        <v>Normal</v>
      </c>
      <c r="J2" t="s">
        <v>6</v>
      </c>
      <c r="K2">
        <f>AVERAGE(D2:D101)</f>
        <v>3.135648299226133</v>
      </c>
    </row>
    <row r="3" spans="1:17" x14ac:dyDescent="0.3">
      <c r="A3">
        <v>46</v>
      </c>
      <c r="B3">
        <v>149375</v>
      </c>
      <c r="C3">
        <v>38</v>
      </c>
      <c r="D3">
        <v>4.8920422190097801</v>
      </c>
      <c r="E3">
        <v>5</v>
      </c>
      <c r="G3">
        <f t="shared" ref="G3:G66" si="0">(D3-$K$2)/$K$3</f>
        <v>1.4995506828435379</v>
      </c>
      <c r="H3" t="str">
        <f t="shared" ref="H3:H66" si="1">IF(OR(G3&gt;3,G3&lt;-3),"Outlier","Normal")</f>
        <v>Normal</v>
      </c>
      <c r="J3" t="s">
        <v>10</v>
      </c>
      <c r="K3">
        <f>_xlfn.STDEV.S(D2:D101)</f>
        <v>1.1712801306942608</v>
      </c>
    </row>
    <row r="4" spans="1:17" x14ac:dyDescent="0.3">
      <c r="A4">
        <v>32</v>
      </c>
      <c r="B4">
        <v>161330</v>
      </c>
      <c r="C4">
        <v>24</v>
      </c>
      <c r="D4">
        <v>2.5723908986670398</v>
      </c>
      <c r="E4">
        <v>3</v>
      </c>
      <c r="G4">
        <f t="shared" si="0"/>
        <v>-0.48089042561084833</v>
      </c>
      <c r="H4" t="str">
        <f t="shared" si="1"/>
        <v>Normal</v>
      </c>
    </row>
    <row r="5" spans="1:17" ht="15" thickBot="1" x14ac:dyDescent="0.35">
      <c r="A5">
        <v>60</v>
      </c>
      <c r="B5">
        <v>64504</v>
      </c>
      <c r="C5">
        <v>5</v>
      </c>
      <c r="D5">
        <v>4.5681862207084496</v>
      </c>
      <c r="E5">
        <v>12</v>
      </c>
      <c r="G5">
        <f t="shared" si="0"/>
        <v>1.2230532081451759</v>
      </c>
      <c r="H5" t="str">
        <f t="shared" si="1"/>
        <v>Normal</v>
      </c>
    </row>
    <row r="6" spans="1:17" x14ac:dyDescent="0.3">
      <c r="A6">
        <v>25</v>
      </c>
      <c r="B6">
        <v>38986</v>
      </c>
      <c r="C6">
        <v>34</v>
      </c>
      <c r="D6">
        <v>3.5245545039890498</v>
      </c>
      <c r="E6">
        <v>16</v>
      </c>
      <c r="G6">
        <f t="shared" si="0"/>
        <v>0.3320351763607548</v>
      </c>
      <c r="H6" t="str">
        <f t="shared" si="1"/>
        <v>Normal</v>
      </c>
      <c r="P6" s="3"/>
      <c r="Q6" s="3"/>
    </row>
    <row r="7" spans="1:17" x14ac:dyDescent="0.3">
      <c r="A7">
        <v>38</v>
      </c>
      <c r="B7">
        <v>86858</v>
      </c>
      <c r="C7">
        <v>6</v>
      </c>
      <c r="D7">
        <v>4.1792452141665901</v>
      </c>
      <c r="E7">
        <v>19</v>
      </c>
      <c r="G7">
        <f t="shared" si="0"/>
        <v>0.89098831918362587</v>
      </c>
      <c r="H7" t="str">
        <f t="shared" si="1"/>
        <v>Normal</v>
      </c>
    </row>
    <row r="8" spans="1:17" x14ac:dyDescent="0.3">
      <c r="A8">
        <v>56</v>
      </c>
      <c r="B8">
        <v>154312</v>
      </c>
      <c r="C8">
        <v>22</v>
      </c>
      <c r="D8">
        <v>3.01054837242076</v>
      </c>
      <c r="E8">
        <v>5</v>
      </c>
      <c r="G8">
        <f t="shared" si="0"/>
        <v>-0.10680615467387945</v>
      </c>
      <c r="H8" t="str">
        <f t="shared" si="1"/>
        <v>Normal</v>
      </c>
    </row>
    <row r="9" spans="1:17" x14ac:dyDescent="0.3">
      <c r="A9">
        <v>36</v>
      </c>
      <c r="B9">
        <v>37666</v>
      </c>
      <c r="C9">
        <v>11</v>
      </c>
      <c r="D9">
        <v>3.3076155385054302</v>
      </c>
      <c r="E9">
        <v>14</v>
      </c>
      <c r="G9">
        <f t="shared" si="0"/>
        <v>0.14681990650465992</v>
      </c>
      <c r="H9" t="str">
        <f t="shared" si="1"/>
        <v>Normal</v>
      </c>
    </row>
    <row r="10" spans="1:17" x14ac:dyDescent="0.3">
      <c r="A10">
        <v>40</v>
      </c>
      <c r="B10">
        <v>63660</v>
      </c>
      <c r="C10">
        <v>48</v>
      </c>
      <c r="D10">
        <v>2.9700707752754498</v>
      </c>
      <c r="E10">
        <v>5</v>
      </c>
      <c r="G10">
        <f t="shared" si="0"/>
        <v>-0.14136458018163361</v>
      </c>
      <c r="H10" t="str">
        <f t="shared" si="1"/>
        <v>Normal</v>
      </c>
    </row>
    <row r="11" spans="1:17" x14ac:dyDescent="0.3">
      <c r="A11">
        <v>28</v>
      </c>
      <c r="B11">
        <v>159633</v>
      </c>
      <c r="C11">
        <v>16</v>
      </c>
      <c r="D11">
        <v>1.78097195119217</v>
      </c>
      <c r="E11">
        <v>15</v>
      </c>
      <c r="G11">
        <f t="shared" si="0"/>
        <v>-1.1565775876612852</v>
      </c>
      <c r="H11" t="str">
        <f t="shared" si="1"/>
        <v>Normal</v>
      </c>
    </row>
    <row r="12" spans="1:17" x14ac:dyDescent="0.3">
      <c r="A12">
        <v>28</v>
      </c>
      <c r="B12">
        <v>51854</v>
      </c>
      <c r="C12">
        <v>33</v>
      </c>
      <c r="D12">
        <v>3.88980846104602</v>
      </c>
      <c r="E12">
        <v>17</v>
      </c>
      <c r="G12">
        <f t="shared" si="0"/>
        <v>0.64387685068376299</v>
      </c>
      <c r="H12" t="str">
        <f t="shared" si="1"/>
        <v>Normal</v>
      </c>
    </row>
    <row r="13" spans="1:17" x14ac:dyDescent="0.3">
      <c r="A13">
        <v>41</v>
      </c>
      <c r="B13">
        <v>89505</v>
      </c>
      <c r="C13">
        <v>9</v>
      </c>
      <c r="D13">
        <v>2.1230894497634201</v>
      </c>
      <c r="E13">
        <v>14</v>
      </c>
      <c r="G13">
        <f t="shared" si="0"/>
        <v>-0.86448905170322665</v>
      </c>
      <c r="H13" t="str">
        <f t="shared" si="1"/>
        <v>Normal</v>
      </c>
    </row>
    <row r="14" spans="1:17" x14ac:dyDescent="0.3">
      <c r="A14">
        <v>53</v>
      </c>
      <c r="B14">
        <v>129488</v>
      </c>
      <c r="C14">
        <v>6</v>
      </c>
      <c r="D14">
        <v>1.09726386572581</v>
      </c>
      <c r="E14">
        <v>5</v>
      </c>
      <c r="G14">
        <f t="shared" si="0"/>
        <v>-1.7403047999218577</v>
      </c>
      <c r="H14" t="str">
        <f t="shared" si="1"/>
        <v>Normal</v>
      </c>
    </row>
    <row r="15" spans="1:17" x14ac:dyDescent="0.3">
      <c r="A15">
        <v>57</v>
      </c>
      <c r="B15">
        <v>47662</v>
      </c>
      <c r="C15">
        <v>16</v>
      </c>
      <c r="D15">
        <v>3.5818891836286699</v>
      </c>
      <c r="E15">
        <v>12</v>
      </c>
      <c r="G15">
        <f t="shared" si="0"/>
        <v>0.38098561796487879</v>
      </c>
      <c r="H15" t="str">
        <f t="shared" si="1"/>
        <v>Normal</v>
      </c>
    </row>
    <row r="16" spans="1:17" x14ac:dyDescent="0.3">
      <c r="A16">
        <v>41</v>
      </c>
      <c r="B16">
        <v>33392</v>
      </c>
      <c r="C16">
        <v>29</v>
      </c>
      <c r="D16">
        <v>1.70844271762819</v>
      </c>
      <c r="E16">
        <v>16</v>
      </c>
      <c r="G16">
        <f t="shared" si="0"/>
        <v>-1.2185006337911544</v>
      </c>
      <c r="H16" t="str">
        <f t="shared" si="1"/>
        <v>Normal</v>
      </c>
    </row>
    <row r="17" spans="1:8" x14ac:dyDescent="0.3">
      <c r="A17">
        <v>20</v>
      </c>
      <c r="B17">
        <v>55535</v>
      </c>
      <c r="C17">
        <v>3</v>
      </c>
      <c r="D17">
        <v>4.7618343374116501</v>
      </c>
      <c r="E17">
        <v>16</v>
      </c>
      <c r="G17">
        <f t="shared" si="0"/>
        <v>1.3883835263402076</v>
      </c>
      <c r="H17" t="str">
        <f t="shared" si="1"/>
        <v>Normal</v>
      </c>
    </row>
    <row r="18" spans="1:8" x14ac:dyDescent="0.3">
      <c r="A18">
        <v>39</v>
      </c>
      <c r="B18">
        <v>138569</v>
      </c>
      <c r="C18">
        <v>20</v>
      </c>
      <c r="D18">
        <v>4.8157143080103397</v>
      </c>
      <c r="E18">
        <v>7</v>
      </c>
      <c r="G18">
        <f t="shared" si="0"/>
        <v>1.434384452324287</v>
      </c>
      <c r="H18" t="str">
        <f t="shared" si="1"/>
        <v>Normal</v>
      </c>
    </row>
    <row r="19" spans="1:8" x14ac:dyDescent="0.3">
      <c r="A19">
        <v>19</v>
      </c>
      <c r="B19">
        <v>77256</v>
      </c>
      <c r="C19">
        <v>36</v>
      </c>
      <c r="D19">
        <v>4.6594575608817896</v>
      </c>
      <c r="E19">
        <v>4</v>
      </c>
      <c r="G19">
        <f t="shared" si="0"/>
        <v>1.300977641234671</v>
      </c>
      <c r="H19" t="str">
        <f t="shared" si="1"/>
        <v>Normal</v>
      </c>
    </row>
    <row r="20" spans="1:8" x14ac:dyDescent="0.3">
      <c r="A20">
        <v>41</v>
      </c>
      <c r="B20">
        <v>114135</v>
      </c>
      <c r="C20">
        <v>19</v>
      </c>
      <c r="D20">
        <v>2.48063480102177</v>
      </c>
      <c r="E20">
        <v>1</v>
      </c>
      <c r="G20">
        <f t="shared" si="0"/>
        <v>-0.5592287284990588</v>
      </c>
      <c r="H20" t="str">
        <f t="shared" si="1"/>
        <v>Normal</v>
      </c>
    </row>
    <row r="21" spans="1:8" x14ac:dyDescent="0.3">
      <c r="A21">
        <v>61</v>
      </c>
      <c r="B21">
        <v>152478</v>
      </c>
      <c r="C21">
        <v>26</v>
      </c>
      <c r="D21">
        <v>1.0618264661154599</v>
      </c>
      <c r="E21">
        <v>5</v>
      </c>
      <c r="G21">
        <f t="shared" si="0"/>
        <v>-1.7705600724921735</v>
      </c>
      <c r="H21" t="str">
        <f t="shared" si="1"/>
        <v>Normal</v>
      </c>
    </row>
    <row r="22" spans="1:8" x14ac:dyDescent="0.3">
      <c r="A22">
        <v>47</v>
      </c>
      <c r="B22">
        <v>60222</v>
      </c>
      <c r="C22">
        <v>3</v>
      </c>
      <c r="D22">
        <v>4.7132742503509002</v>
      </c>
      <c r="E22">
        <v>10</v>
      </c>
      <c r="G22">
        <f t="shared" si="0"/>
        <v>1.3469245398960625</v>
      </c>
      <c r="H22" t="str">
        <f t="shared" si="1"/>
        <v>Normal</v>
      </c>
    </row>
    <row r="23" spans="1:8" x14ac:dyDescent="0.3">
      <c r="A23">
        <v>55</v>
      </c>
      <c r="B23">
        <v>102373</v>
      </c>
      <c r="C23">
        <v>19</v>
      </c>
      <c r="D23">
        <v>2.7127365932692502</v>
      </c>
      <c r="E23">
        <v>5</v>
      </c>
      <c r="G23">
        <f t="shared" si="0"/>
        <v>-0.36106794171109813</v>
      </c>
      <c r="H23" t="str">
        <f t="shared" si="1"/>
        <v>Normal</v>
      </c>
    </row>
    <row r="24" spans="1:8" x14ac:dyDescent="0.3">
      <c r="A24">
        <v>19</v>
      </c>
      <c r="B24">
        <v>148684</v>
      </c>
      <c r="C24">
        <v>20</v>
      </c>
      <c r="D24">
        <v>4.8666192761746698</v>
      </c>
      <c r="E24">
        <v>4</v>
      </c>
      <c r="G24">
        <f t="shared" si="0"/>
        <v>1.477845420226267</v>
      </c>
      <c r="H24" t="str">
        <f t="shared" si="1"/>
        <v>Normal</v>
      </c>
    </row>
    <row r="25" spans="1:8" x14ac:dyDescent="0.3">
      <c r="A25">
        <v>38</v>
      </c>
      <c r="B25">
        <v>35965</v>
      </c>
      <c r="C25">
        <v>32</v>
      </c>
      <c r="D25">
        <v>4.8544799083570096</v>
      </c>
      <c r="E25">
        <v>2</v>
      </c>
      <c r="G25">
        <f t="shared" si="0"/>
        <v>1.4674812319338686</v>
      </c>
      <c r="H25" t="str">
        <f t="shared" si="1"/>
        <v>Normal</v>
      </c>
    </row>
    <row r="26" spans="1:8" x14ac:dyDescent="0.3">
      <c r="A26">
        <v>50</v>
      </c>
      <c r="B26">
        <v>49538</v>
      </c>
      <c r="C26">
        <v>7</v>
      </c>
      <c r="D26">
        <v>4.4120378218694398</v>
      </c>
      <c r="E26">
        <v>10</v>
      </c>
      <c r="G26">
        <f t="shared" si="0"/>
        <v>1.0897389012197654</v>
      </c>
      <c r="H26" t="str">
        <f t="shared" si="1"/>
        <v>Normal</v>
      </c>
    </row>
    <row r="27" spans="1:8" x14ac:dyDescent="0.3">
      <c r="A27">
        <v>29</v>
      </c>
      <c r="B27">
        <v>133066</v>
      </c>
      <c r="C27">
        <v>41</v>
      </c>
      <c r="D27">
        <v>2.1777955682783401</v>
      </c>
      <c r="E27">
        <v>19</v>
      </c>
      <c r="G27">
        <f t="shared" si="0"/>
        <v>-0.81778278811921645</v>
      </c>
      <c r="H27" t="str">
        <f t="shared" si="1"/>
        <v>Normal</v>
      </c>
    </row>
    <row r="28" spans="1:8" x14ac:dyDescent="0.3">
      <c r="A28">
        <v>39</v>
      </c>
      <c r="B28">
        <v>138252</v>
      </c>
      <c r="C28">
        <v>33</v>
      </c>
      <c r="D28">
        <v>2.5403909144077002</v>
      </c>
      <c r="E28">
        <v>1</v>
      </c>
      <c r="G28">
        <f t="shared" si="0"/>
        <v>-0.50821094733810768</v>
      </c>
      <c r="H28" t="str">
        <f t="shared" si="1"/>
        <v>Normal</v>
      </c>
    </row>
    <row r="29" spans="1:8" x14ac:dyDescent="0.3">
      <c r="A29">
        <v>61</v>
      </c>
      <c r="B29">
        <v>164182</v>
      </c>
      <c r="C29">
        <v>40</v>
      </c>
      <c r="D29">
        <v>4.4045466860674196</v>
      </c>
      <c r="E29">
        <v>5</v>
      </c>
      <c r="G29">
        <f t="shared" si="0"/>
        <v>1.0833432187474774</v>
      </c>
      <c r="H29" t="str">
        <f t="shared" si="1"/>
        <v>Normal</v>
      </c>
    </row>
    <row r="30" spans="1:8" x14ac:dyDescent="0.3">
      <c r="A30">
        <v>42</v>
      </c>
      <c r="B30">
        <v>123806</v>
      </c>
      <c r="C30">
        <v>39</v>
      </c>
      <c r="D30">
        <v>2.2676880206251102</v>
      </c>
      <c r="E30">
        <v>13</v>
      </c>
      <c r="G30">
        <f t="shared" si="0"/>
        <v>-0.74103560357209408</v>
      </c>
      <c r="H30" t="str">
        <f t="shared" si="1"/>
        <v>Normal</v>
      </c>
    </row>
    <row r="31" spans="1:8" x14ac:dyDescent="0.3">
      <c r="A31">
        <v>44</v>
      </c>
      <c r="B31">
        <v>162982</v>
      </c>
      <c r="C31">
        <v>18</v>
      </c>
      <c r="D31">
        <v>1.67797098674437</v>
      </c>
      <c r="E31">
        <v>4</v>
      </c>
      <c r="G31">
        <f t="shared" si="0"/>
        <v>-1.2445163836406445</v>
      </c>
      <c r="H31" t="str">
        <f t="shared" si="1"/>
        <v>Normal</v>
      </c>
    </row>
    <row r="32" spans="1:8" x14ac:dyDescent="0.3">
      <c r="A32">
        <v>59</v>
      </c>
      <c r="B32">
        <v>135989</v>
      </c>
      <c r="C32">
        <v>40</v>
      </c>
      <c r="D32">
        <v>3.2272050498334002</v>
      </c>
      <c r="E32">
        <v>16</v>
      </c>
      <c r="G32">
        <f t="shared" si="0"/>
        <v>7.8168107020647692E-2</v>
      </c>
      <c r="H32" t="str">
        <f t="shared" si="1"/>
        <v>Normal</v>
      </c>
    </row>
    <row r="33" spans="1:8" x14ac:dyDescent="0.3">
      <c r="A33">
        <v>45</v>
      </c>
      <c r="B33">
        <v>115982</v>
      </c>
      <c r="C33">
        <v>1</v>
      </c>
      <c r="D33">
        <v>4.7446190966431203</v>
      </c>
      <c r="E33">
        <v>16</v>
      </c>
      <c r="G33">
        <f t="shared" si="0"/>
        <v>1.3736857266274047</v>
      </c>
      <c r="H33" t="str">
        <f t="shared" si="1"/>
        <v>Normal</v>
      </c>
    </row>
    <row r="34" spans="1:8" x14ac:dyDescent="0.3">
      <c r="A34">
        <v>33</v>
      </c>
      <c r="B34">
        <v>146626</v>
      </c>
      <c r="C34">
        <v>11</v>
      </c>
      <c r="D34">
        <v>3.7841191866998898</v>
      </c>
      <c r="E34">
        <v>2</v>
      </c>
      <c r="G34">
        <f t="shared" si="0"/>
        <v>0.55364286516956818</v>
      </c>
      <c r="H34" t="str">
        <f t="shared" si="1"/>
        <v>Normal</v>
      </c>
    </row>
    <row r="35" spans="1:8" x14ac:dyDescent="0.3">
      <c r="A35">
        <v>32</v>
      </c>
      <c r="B35">
        <v>144176</v>
      </c>
      <c r="C35">
        <v>28</v>
      </c>
      <c r="D35">
        <v>3.2802446803574599</v>
      </c>
      <c r="E35">
        <v>17</v>
      </c>
      <c r="G35">
        <f t="shared" si="0"/>
        <v>0.12345157861221405</v>
      </c>
      <c r="H35" t="str">
        <f t="shared" si="1"/>
        <v>Normal</v>
      </c>
    </row>
    <row r="36" spans="1:8" x14ac:dyDescent="0.3">
      <c r="A36">
        <v>64</v>
      </c>
      <c r="B36">
        <v>156278</v>
      </c>
      <c r="C36">
        <v>25</v>
      </c>
      <c r="D36">
        <v>1.3887059750830699</v>
      </c>
      <c r="E36">
        <v>12</v>
      </c>
      <c r="G36">
        <f t="shared" si="0"/>
        <v>-1.4914812249974616</v>
      </c>
      <c r="H36" t="str">
        <f t="shared" si="1"/>
        <v>Normal</v>
      </c>
    </row>
    <row r="37" spans="1:8" x14ac:dyDescent="0.3">
      <c r="A37">
        <v>61</v>
      </c>
      <c r="B37">
        <v>147409</v>
      </c>
      <c r="C37">
        <v>23</v>
      </c>
      <c r="D37">
        <v>3.4600289067966701</v>
      </c>
      <c r="E37">
        <v>18</v>
      </c>
      <c r="G37">
        <f t="shared" si="0"/>
        <v>0.27694536863548158</v>
      </c>
      <c r="H37" t="str">
        <f t="shared" si="1"/>
        <v>Normal</v>
      </c>
    </row>
    <row r="38" spans="1:8" x14ac:dyDescent="0.3">
      <c r="A38">
        <v>20</v>
      </c>
      <c r="B38">
        <v>48419</v>
      </c>
      <c r="C38">
        <v>31</v>
      </c>
      <c r="D38">
        <v>4.9602154004170496</v>
      </c>
      <c r="E38">
        <v>3</v>
      </c>
      <c r="G38">
        <f t="shared" si="0"/>
        <v>1.5577546765942563</v>
      </c>
      <c r="H38" t="str">
        <f t="shared" si="1"/>
        <v>Normal</v>
      </c>
    </row>
    <row r="39" spans="1:8" x14ac:dyDescent="0.3">
      <c r="A39">
        <v>54</v>
      </c>
      <c r="B39">
        <v>75015</v>
      </c>
      <c r="C39">
        <v>30</v>
      </c>
      <c r="D39">
        <v>1.5603360609460899</v>
      </c>
      <c r="E39">
        <v>1</v>
      </c>
      <c r="G39">
        <f t="shared" si="0"/>
        <v>-1.3449491688604822</v>
      </c>
      <c r="H39" t="str">
        <f t="shared" si="1"/>
        <v>Normal</v>
      </c>
    </row>
    <row r="40" spans="1:8" x14ac:dyDescent="0.3">
      <c r="A40">
        <v>24</v>
      </c>
      <c r="B40">
        <v>147096</v>
      </c>
      <c r="C40">
        <v>42</v>
      </c>
      <c r="D40">
        <v>3.0733186094549398</v>
      </c>
      <c r="E40">
        <v>1</v>
      </c>
      <c r="G40">
        <f t="shared" si="0"/>
        <v>-5.3215015040209063E-2</v>
      </c>
      <c r="H40" t="str">
        <f t="shared" si="1"/>
        <v>Normal</v>
      </c>
    </row>
    <row r="41" spans="1:8" x14ac:dyDescent="0.3">
      <c r="A41">
        <v>38</v>
      </c>
      <c r="B41">
        <v>132059</v>
      </c>
      <c r="C41">
        <v>35</v>
      </c>
      <c r="D41">
        <v>4.5094922877118204</v>
      </c>
      <c r="E41">
        <v>19</v>
      </c>
      <c r="G41">
        <f t="shared" si="0"/>
        <v>1.1729422812554324</v>
      </c>
      <c r="H41" t="str">
        <f t="shared" si="1"/>
        <v>Normal</v>
      </c>
    </row>
    <row r="42" spans="1:8" x14ac:dyDescent="0.3">
      <c r="A42">
        <v>26</v>
      </c>
      <c r="B42">
        <v>135687</v>
      </c>
      <c r="C42">
        <v>7</v>
      </c>
      <c r="D42">
        <v>3.9630744710168102</v>
      </c>
      <c r="E42">
        <v>11</v>
      </c>
      <c r="G42">
        <f t="shared" si="0"/>
        <v>0.70642893199275159</v>
      </c>
      <c r="H42" t="str">
        <f t="shared" si="1"/>
        <v>Normal</v>
      </c>
    </row>
    <row r="43" spans="1:8" x14ac:dyDescent="0.3">
      <c r="A43">
        <v>56</v>
      </c>
      <c r="B43">
        <v>112939</v>
      </c>
      <c r="C43">
        <v>16</v>
      </c>
      <c r="D43">
        <v>3.7880629639810701</v>
      </c>
      <c r="E43">
        <v>5</v>
      </c>
      <c r="G43">
        <f t="shared" si="0"/>
        <v>0.5570099309788743</v>
      </c>
      <c r="H43" t="str">
        <f t="shared" si="1"/>
        <v>Normal</v>
      </c>
    </row>
    <row r="44" spans="1:8" x14ac:dyDescent="0.3">
      <c r="A44">
        <v>35</v>
      </c>
      <c r="B44">
        <v>174213</v>
      </c>
      <c r="C44">
        <v>26</v>
      </c>
      <c r="D44">
        <v>3.80993633594843</v>
      </c>
      <c r="E44">
        <v>12</v>
      </c>
      <c r="G44">
        <f t="shared" si="0"/>
        <v>0.57568468810498963</v>
      </c>
      <c r="H44" t="str">
        <f t="shared" si="1"/>
        <v>Normal</v>
      </c>
    </row>
    <row r="45" spans="1:8" x14ac:dyDescent="0.3">
      <c r="A45">
        <v>21</v>
      </c>
      <c r="B45">
        <v>130878</v>
      </c>
      <c r="C45">
        <v>48</v>
      </c>
      <c r="D45">
        <v>2.4379646048790198</v>
      </c>
      <c r="E45">
        <v>3</v>
      </c>
      <c r="G45">
        <f t="shared" si="0"/>
        <v>-0.59565912206977367</v>
      </c>
      <c r="H45" t="str">
        <f t="shared" si="1"/>
        <v>Normal</v>
      </c>
    </row>
    <row r="46" spans="1:8" x14ac:dyDescent="0.3">
      <c r="A46">
        <v>42</v>
      </c>
      <c r="B46">
        <v>87623</v>
      </c>
      <c r="C46">
        <v>49</v>
      </c>
      <c r="D46">
        <v>2.1743673770579699</v>
      </c>
      <c r="E46">
        <v>1</v>
      </c>
      <c r="G46">
        <f t="shared" si="0"/>
        <v>-0.82070966370647513</v>
      </c>
      <c r="H46" t="str">
        <f t="shared" si="1"/>
        <v>Normal</v>
      </c>
    </row>
    <row r="47" spans="1:8" x14ac:dyDescent="0.3">
      <c r="A47">
        <v>31</v>
      </c>
      <c r="B47">
        <v>100450</v>
      </c>
      <c r="C47">
        <v>2</v>
      </c>
      <c r="D47">
        <v>4.23744462191405</v>
      </c>
      <c r="E47">
        <v>1</v>
      </c>
      <c r="G47">
        <f t="shared" si="0"/>
        <v>0.94067703687147997</v>
      </c>
      <c r="H47" t="str">
        <f t="shared" si="1"/>
        <v>Normal</v>
      </c>
    </row>
    <row r="48" spans="1:8" x14ac:dyDescent="0.3">
      <c r="A48">
        <v>26</v>
      </c>
      <c r="B48">
        <v>118426</v>
      </c>
      <c r="C48">
        <v>1</v>
      </c>
      <c r="D48">
        <v>4.2404535787167204</v>
      </c>
      <c r="E48">
        <v>8</v>
      </c>
      <c r="G48">
        <f t="shared" si="0"/>
        <v>0.94324598406337568</v>
      </c>
      <c r="H48" t="str">
        <f t="shared" si="1"/>
        <v>Normal</v>
      </c>
    </row>
    <row r="49" spans="1:8" x14ac:dyDescent="0.3">
      <c r="A49">
        <v>43</v>
      </c>
      <c r="B49">
        <v>142845</v>
      </c>
      <c r="C49">
        <v>48</v>
      </c>
      <c r="D49">
        <v>4.4682892743204103</v>
      </c>
      <c r="E49">
        <v>10</v>
      </c>
      <c r="G49">
        <f t="shared" si="0"/>
        <v>1.137764519495752</v>
      </c>
      <c r="H49" t="str">
        <f t="shared" si="1"/>
        <v>Normal</v>
      </c>
    </row>
    <row r="50" spans="1:8" x14ac:dyDescent="0.3">
      <c r="A50">
        <v>19</v>
      </c>
      <c r="B50">
        <v>178371</v>
      </c>
      <c r="C50">
        <v>12</v>
      </c>
      <c r="D50">
        <v>4.6529622102258799</v>
      </c>
      <c r="E50">
        <v>11</v>
      </c>
      <c r="G50">
        <f t="shared" si="0"/>
        <v>1.295432126984327</v>
      </c>
      <c r="H50" t="str">
        <f t="shared" si="1"/>
        <v>Normal</v>
      </c>
    </row>
    <row r="51" spans="1:8" x14ac:dyDescent="0.3">
      <c r="A51">
        <v>37</v>
      </c>
      <c r="B51">
        <v>68585</v>
      </c>
      <c r="C51">
        <v>5</v>
      </c>
      <c r="D51">
        <v>3.0453695954437499</v>
      </c>
      <c r="E51">
        <v>12</v>
      </c>
      <c r="G51">
        <f t="shared" si="0"/>
        <v>-7.7076953169923246E-2</v>
      </c>
      <c r="H51" t="str">
        <f t="shared" si="1"/>
        <v>Normal</v>
      </c>
    </row>
    <row r="52" spans="1:8" x14ac:dyDescent="0.3">
      <c r="A52">
        <v>45</v>
      </c>
      <c r="B52">
        <v>134225</v>
      </c>
      <c r="C52">
        <v>37</v>
      </c>
      <c r="D52">
        <v>3.00606517874879</v>
      </c>
      <c r="E52">
        <v>13</v>
      </c>
      <c r="G52">
        <f t="shared" si="0"/>
        <v>-0.11063375624799023</v>
      </c>
      <c r="H52" t="str">
        <f t="shared" si="1"/>
        <v>Normal</v>
      </c>
    </row>
    <row r="53" spans="1:8" x14ac:dyDescent="0.3">
      <c r="A53">
        <v>64</v>
      </c>
      <c r="B53">
        <v>89044</v>
      </c>
      <c r="C53">
        <v>32</v>
      </c>
      <c r="D53">
        <v>4.1931807158670997</v>
      </c>
      <c r="E53">
        <v>12</v>
      </c>
      <c r="G53">
        <f t="shared" si="0"/>
        <v>0.90288598681694388</v>
      </c>
      <c r="H53" t="str">
        <f t="shared" si="1"/>
        <v>Normal</v>
      </c>
    </row>
    <row r="54" spans="1:8" x14ac:dyDescent="0.3">
      <c r="A54">
        <v>24</v>
      </c>
      <c r="B54">
        <v>134556</v>
      </c>
      <c r="C54">
        <v>9</v>
      </c>
      <c r="D54">
        <v>3.5998557231110602</v>
      </c>
      <c r="E54">
        <v>14</v>
      </c>
      <c r="G54">
        <f t="shared" si="0"/>
        <v>0.39632485151931535</v>
      </c>
      <c r="H54" t="str">
        <f t="shared" si="1"/>
        <v>Normal</v>
      </c>
    </row>
    <row r="55" spans="1:8" x14ac:dyDescent="0.3">
      <c r="A55">
        <v>61</v>
      </c>
      <c r="B55">
        <v>27693</v>
      </c>
      <c r="C55">
        <v>41</v>
      </c>
      <c r="D55">
        <v>3.8078675090308098</v>
      </c>
      <c r="E55">
        <v>2</v>
      </c>
      <c r="G55">
        <f t="shared" si="0"/>
        <v>0.5739183925251321</v>
      </c>
      <c r="H55" t="str">
        <f t="shared" si="1"/>
        <v>Normal</v>
      </c>
    </row>
    <row r="56" spans="1:8" x14ac:dyDescent="0.3">
      <c r="A56">
        <v>25</v>
      </c>
      <c r="B56">
        <v>120259</v>
      </c>
      <c r="C56">
        <v>35</v>
      </c>
      <c r="D56">
        <v>4.1831706777443998</v>
      </c>
      <c r="E56">
        <v>19</v>
      </c>
      <c r="G56">
        <f t="shared" si="0"/>
        <v>0.89433974936240213</v>
      </c>
      <c r="H56" t="str">
        <f t="shared" si="1"/>
        <v>Normal</v>
      </c>
    </row>
    <row r="57" spans="1:8" x14ac:dyDescent="0.3">
      <c r="A57">
        <v>64</v>
      </c>
      <c r="B57">
        <v>50939</v>
      </c>
      <c r="C57">
        <v>19</v>
      </c>
      <c r="D57">
        <v>4.5600213672702603</v>
      </c>
      <c r="E57">
        <v>18</v>
      </c>
      <c r="G57">
        <f t="shared" si="0"/>
        <v>1.2160823279737947</v>
      </c>
      <c r="H57" t="str">
        <f t="shared" si="1"/>
        <v>Normal</v>
      </c>
    </row>
    <row r="58" spans="1:8" x14ac:dyDescent="0.3">
      <c r="A58">
        <v>52</v>
      </c>
      <c r="B58">
        <v>177906</v>
      </c>
      <c r="C58">
        <v>48</v>
      </c>
      <c r="D58">
        <v>2.3519806274061401</v>
      </c>
      <c r="E58">
        <v>3</v>
      </c>
      <c r="G58">
        <f t="shared" si="0"/>
        <v>-0.66906938082820899</v>
      </c>
      <c r="H58" t="str">
        <f t="shared" si="1"/>
        <v>Normal</v>
      </c>
    </row>
    <row r="59" spans="1:8" x14ac:dyDescent="0.3">
      <c r="A59">
        <v>31</v>
      </c>
      <c r="B59">
        <v>43047</v>
      </c>
      <c r="C59">
        <v>16</v>
      </c>
      <c r="D59">
        <v>2.5023318105597698</v>
      </c>
      <c r="E59">
        <v>17</v>
      </c>
      <c r="G59">
        <f t="shared" si="0"/>
        <v>-0.54070454374648458</v>
      </c>
      <c r="H59" t="str">
        <f t="shared" si="1"/>
        <v>Normal</v>
      </c>
    </row>
    <row r="60" spans="1:8" x14ac:dyDescent="0.3">
      <c r="A60">
        <v>34</v>
      </c>
      <c r="B60">
        <v>51105</v>
      </c>
      <c r="C60">
        <v>3</v>
      </c>
      <c r="D60">
        <v>1.37592775936347</v>
      </c>
      <c r="E60">
        <v>8</v>
      </c>
      <c r="G60">
        <f t="shared" si="0"/>
        <v>-1.5023908403701955</v>
      </c>
      <c r="H60" t="str">
        <f t="shared" si="1"/>
        <v>Normal</v>
      </c>
    </row>
    <row r="61" spans="1:8" x14ac:dyDescent="0.3">
      <c r="A61">
        <v>53</v>
      </c>
      <c r="B61">
        <v>100766</v>
      </c>
      <c r="C61">
        <v>20</v>
      </c>
      <c r="D61">
        <v>3.3131205639846901</v>
      </c>
      <c r="E61">
        <v>10</v>
      </c>
      <c r="G61">
        <f t="shared" si="0"/>
        <v>0.15151991407329929</v>
      </c>
      <c r="H61" t="str">
        <f t="shared" si="1"/>
        <v>Normal</v>
      </c>
    </row>
    <row r="62" spans="1:8" x14ac:dyDescent="0.3">
      <c r="A62">
        <v>57</v>
      </c>
      <c r="B62">
        <v>171779</v>
      </c>
      <c r="C62">
        <v>24</v>
      </c>
      <c r="D62">
        <v>1.1437690951869599</v>
      </c>
      <c r="E62">
        <v>2</v>
      </c>
      <c r="G62">
        <f t="shared" si="0"/>
        <v>-1.7006001825186883</v>
      </c>
      <c r="H62" t="str">
        <f t="shared" si="1"/>
        <v>Normal</v>
      </c>
    </row>
    <row r="63" spans="1:8" x14ac:dyDescent="0.3">
      <c r="A63">
        <v>21</v>
      </c>
      <c r="B63">
        <v>178048</v>
      </c>
      <c r="C63">
        <v>33</v>
      </c>
      <c r="D63">
        <v>2.8623920725298402</v>
      </c>
      <c r="E63">
        <v>19</v>
      </c>
      <c r="G63">
        <f t="shared" si="0"/>
        <v>-0.23329707346296719</v>
      </c>
      <c r="H63" t="str">
        <f t="shared" si="1"/>
        <v>Normal</v>
      </c>
    </row>
    <row r="64" spans="1:8" x14ac:dyDescent="0.3">
      <c r="A64">
        <v>19</v>
      </c>
      <c r="B64">
        <v>69262</v>
      </c>
      <c r="C64">
        <v>24</v>
      </c>
      <c r="D64">
        <v>3.1705785388302998</v>
      </c>
      <c r="E64">
        <v>9</v>
      </c>
      <c r="G64">
        <f t="shared" si="0"/>
        <v>2.9822276233322953E-2</v>
      </c>
      <c r="H64" t="str">
        <f t="shared" si="1"/>
        <v>Normal</v>
      </c>
    </row>
    <row r="65" spans="1:8" x14ac:dyDescent="0.3">
      <c r="A65">
        <v>23</v>
      </c>
      <c r="B65">
        <v>150117</v>
      </c>
      <c r="C65">
        <v>11</v>
      </c>
      <c r="D65">
        <v>2.1461650085131301</v>
      </c>
      <c r="E65">
        <v>7</v>
      </c>
      <c r="G65">
        <f t="shared" si="0"/>
        <v>-0.84478790750637911</v>
      </c>
      <c r="H65" t="str">
        <f t="shared" si="1"/>
        <v>Normal</v>
      </c>
    </row>
    <row r="66" spans="1:8" x14ac:dyDescent="0.3">
      <c r="A66">
        <v>59</v>
      </c>
      <c r="B66">
        <v>48776</v>
      </c>
      <c r="C66">
        <v>49</v>
      </c>
      <c r="D66">
        <v>3.3633330422760399</v>
      </c>
      <c r="E66">
        <v>4</v>
      </c>
      <c r="G66">
        <f t="shared" si="0"/>
        <v>0.19438965716506248</v>
      </c>
      <c r="H66" t="str">
        <f t="shared" si="1"/>
        <v>Normal</v>
      </c>
    </row>
    <row r="67" spans="1:8" x14ac:dyDescent="0.3">
      <c r="A67">
        <v>21</v>
      </c>
      <c r="B67">
        <v>153376</v>
      </c>
      <c r="C67">
        <v>8</v>
      </c>
      <c r="D67">
        <v>1.1220009997561899</v>
      </c>
      <c r="E67">
        <v>18</v>
      </c>
      <c r="G67">
        <f t="shared" ref="G67:G101" si="2">(D67-$K$2)/$K$3</f>
        <v>-1.719185058041051</v>
      </c>
      <c r="H67" t="str">
        <f t="shared" ref="H67:H101" si="3">IF(OR(G67&gt;3,G67&lt;-3),"Outlier","Normal")</f>
        <v>Normal</v>
      </c>
    </row>
    <row r="68" spans="1:8" x14ac:dyDescent="0.3">
      <c r="A68">
        <v>46</v>
      </c>
      <c r="B68">
        <v>162848</v>
      </c>
      <c r="C68">
        <v>36</v>
      </c>
      <c r="D68">
        <v>1.1493927549968499</v>
      </c>
      <c r="E68">
        <v>13</v>
      </c>
      <c r="G68">
        <f t="shared" si="2"/>
        <v>-1.6957988889062399</v>
      </c>
      <c r="H68" t="str">
        <f t="shared" si="3"/>
        <v>Normal</v>
      </c>
    </row>
    <row r="69" spans="1:8" x14ac:dyDescent="0.3">
      <c r="A69">
        <v>35</v>
      </c>
      <c r="B69">
        <v>117787</v>
      </c>
      <c r="C69">
        <v>38</v>
      </c>
      <c r="D69">
        <v>4.2904022426386303</v>
      </c>
      <c r="E69">
        <v>11</v>
      </c>
      <c r="G69">
        <f t="shared" si="2"/>
        <v>0.98589049122521377</v>
      </c>
      <c r="H69" t="str">
        <f t="shared" si="3"/>
        <v>Normal</v>
      </c>
    </row>
    <row r="70" spans="1:8" x14ac:dyDescent="0.3">
      <c r="A70">
        <v>43</v>
      </c>
      <c r="B70">
        <v>152948</v>
      </c>
      <c r="C70">
        <v>40</v>
      </c>
      <c r="D70">
        <v>2.4407625656450498</v>
      </c>
      <c r="E70">
        <v>4</v>
      </c>
      <c r="G70">
        <f t="shared" si="2"/>
        <v>-0.59327031627284488</v>
      </c>
      <c r="H70" t="str">
        <f t="shared" si="3"/>
        <v>Normal</v>
      </c>
    </row>
    <row r="71" spans="1:8" x14ac:dyDescent="0.3">
      <c r="A71">
        <v>61</v>
      </c>
      <c r="B71">
        <v>80016</v>
      </c>
      <c r="C71">
        <v>20</v>
      </c>
      <c r="D71">
        <v>1.50824205060753</v>
      </c>
      <c r="E71">
        <v>4</v>
      </c>
      <c r="G71">
        <f t="shared" si="2"/>
        <v>-1.389425301404182</v>
      </c>
      <c r="H71" t="str">
        <f t="shared" si="3"/>
        <v>Normal</v>
      </c>
    </row>
    <row r="72" spans="1:8" x14ac:dyDescent="0.3">
      <c r="A72">
        <v>51</v>
      </c>
      <c r="B72">
        <v>165546</v>
      </c>
      <c r="C72">
        <v>35</v>
      </c>
      <c r="D72">
        <v>3.0889730402192099</v>
      </c>
      <c r="E72">
        <v>10</v>
      </c>
      <c r="G72">
        <f t="shared" si="2"/>
        <v>-3.9849782971437327E-2</v>
      </c>
      <c r="H72" t="str">
        <f t="shared" si="3"/>
        <v>Normal</v>
      </c>
    </row>
    <row r="73" spans="1:8" x14ac:dyDescent="0.3">
      <c r="A73">
        <v>27</v>
      </c>
      <c r="B73">
        <v>46959</v>
      </c>
      <c r="C73">
        <v>48</v>
      </c>
      <c r="D73">
        <v>4.0799742123944398</v>
      </c>
      <c r="E73">
        <v>5</v>
      </c>
      <c r="G73">
        <f t="shared" si="2"/>
        <v>0.80623404121827813</v>
      </c>
      <c r="H73" t="str">
        <f t="shared" si="3"/>
        <v>Normal</v>
      </c>
    </row>
    <row r="74" spans="1:8" x14ac:dyDescent="0.3">
      <c r="A74">
        <v>53</v>
      </c>
      <c r="B74">
        <v>161602</v>
      </c>
      <c r="C74">
        <v>25</v>
      </c>
      <c r="D74">
        <v>1.86328410998737</v>
      </c>
      <c r="E74">
        <v>9</v>
      </c>
      <c r="G74">
        <f t="shared" si="2"/>
        <v>-1.0863022055061975</v>
      </c>
      <c r="H74" t="str">
        <f t="shared" si="3"/>
        <v>Normal</v>
      </c>
    </row>
    <row r="75" spans="1:8" x14ac:dyDescent="0.3">
      <c r="A75">
        <v>31</v>
      </c>
      <c r="B75">
        <v>144101</v>
      </c>
      <c r="C75">
        <v>35</v>
      </c>
      <c r="D75">
        <v>3.4915619032760001</v>
      </c>
      <c r="E75">
        <v>3</v>
      </c>
      <c r="G75">
        <f t="shared" si="2"/>
        <v>0.30386719173568161</v>
      </c>
      <c r="H75" t="str">
        <f t="shared" si="3"/>
        <v>Normal</v>
      </c>
    </row>
    <row r="76" spans="1:8" x14ac:dyDescent="0.3">
      <c r="A76">
        <v>48</v>
      </c>
      <c r="B76">
        <v>28748</v>
      </c>
      <c r="C76">
        <v>25</v>
      </c>
      <c r="D76">
        <v>1.34138985997507</v>
      </c>
      <c r="E76">
        <v>17</v>
      </c>
      <c r="G76">
        <f t="shared" si="2"/>
        <v>-1.5318781495828329</v>
      </c>
      <c r="H76" t="str">
        <f t="shared" si="3"/>
        <v>Normal</v>
      </c>
    </row>
    <row r="77" spans="1:8" x14ac:dyDescent="0.3">
      <c r="A77">
        <v>32</v>
      </c>
      <c r="B77">
        <v>38545</v>
      </c>
      <c r="C77">
        <v>29</v>
      </c>
      <c r="D77">
        <v>1.2067268846744299</v>
      </c>
      <c r="E77">
        <v>3</v>
      </c>
      <c r="G77">
        <f t="shared" si="2"/>
        <v>-1.6468489168414053</v>
      </c>
      <c r="H77" t="str">
        <f t="shared" si="3"/>
        <v>Normal</v>
      </c>
    </row>
    <row r="78" spans="1:8" x14ac:dyDescent="0.3">
      <c r="A78">
        <v>25</v>
      </c>
      <c r="B78">
        <v>152659</v>
      </c>
      <c r="C78">
        <v>18</v>
      </c>
      <c r="D78">
        <v>3.1254185262725902</v>
      </c>
      <c r="E78">
        <v>16</v>
      </c>
      <c r="G78">
        <f t="shared" si="2"/>
        <v>-8.7338397412062372E-3</v>
      </c>
      <c r="H78" t="str">
        <f t="shared" si="3"/>
        <v>Normal</v>
      </c>
    </row>
    <row r="79" spans="1:8" x14ac:dyDescent="0.3">
      <c r="A79">
        <v>31</v>
      </c>
      <c r="B79">
        <v>98530</v>
      </c>
      <c r="C79">
        <v>46</v>
      </c>
      <c r="D79">
        <v>3.1625404864404199</v>
      </c>
      <c r="E79">
        <v>4</v>
      </c>
      <c r="G79">
        <f t="shared" si="2"/>
        <v>2.2959654577549171E-2</v>
      </c>
      <c r="H79" t="str">
        <f t="shared" si="3"/>
        <v>Normal</v>
      </c>
    </row>
    <row r="80" spans="1:8" x14ac:dyDescent="0.3">
      <c r="A80">
        <v>40</v>
      </c>
      <c r="B80">
        <v>118557</v>
      </c>
      <c r="C80">
        <v>18</v>
      </c>
      <c r="D80">
        <v>3.54971960599282</v>
      </c>
      <c r="E80">
        <v>18</v>
      </c>
      <c r="G80">
        <f t="shared" si="2"/>
        <v>0.35352030305615423</v>
      </c>
      <c r="H80" t="str">
        <f t="shared" si="3"/>
        <v>Normal</v>
      </c>
    </row>
    <row r="81" spans="1:8" x14ac:dyDescent="0.3">
      <c r="A81">
        <v>57</v>
      </c>
      <c r="B81">
        <v>86087</v>
      </c>
      <c r="C81">
        <v>2</v>
      </c>
      <c r="D81">
        <v>3.90436533489064</v>
      </c>
      <c r="E81">
        <v>17</v>
      </c>
      <c r="G81">
        <f t="shared" si="2"/>
        <v>0.65630502517690636</v>
      </c>
      <c r="H81" t="str">
        <f t="shared" si="3"/>
        <v>Normal</v>
      </c>
    </row>
    <row r="82" spans="1:8" x14ac:dyDescent="0.3">
      <c r="A82">
        <v>38</v>
      </c>
      <c r="B82">
        <v>93840</v>
      </c>
      <c r="C82">
        <v>35</v>
      </c>
      <c r="D82">
        <v>4.90340831785013</v>
      </c>
      <c r="E82">
        <v>7</v>
      </c>
      <c r="G82">
        <f t="shared" si="2"/>
        <v>1.5092546798144528</v>
      </c>
      <c r="H82" t="str">
        <f t="shared" si="3"/>
        <v>Normal</v>
      </c>
    </row>
    <row r="83" spans="1:8" x14ac:dyDescent="0.3">
      <c r="A83">
        <v>33</v>
      </c>
      <c r="B83">
        <v>143451</v>
      </c>
      <c r="C83">
        <v>16</v>
      </c>
      <c r="D83">
        <v>3.0652013932047799</v>
      </c>
      <c r="E83">
        <v>5</v>
      </c>
      <c r="G83">
        <f t="shared" si="2"/>
        <v>-6.0145224165628584E-2</v>
      </c>
      <c r="H83" t="str">
        <f t="shared" si="3"/>
        <v>Normal</v>
      </c>
    </row>
    <row r="84" spans="1:8" x14ac:dyDescent="0.3">
      <c r="A84">
        <v>62</v>
      </c>
      <c r="B84">
        <v>76005</v>
      </c>
      <c r="C84">
        <v>41</v>
      </c>
      <c r="D84">
        <v>2.2918258917649799</v>
      </c>
      <c r="E84">
        <v>12</v>
      </c>
      <c r="G84">
        <f t="shared" si="2"/>
        <v>-0.72042749240609805</v>
      </c>
      <c r="H84" t="str">
        <f t="shared" si="3"/>
        <v>Normal</v>
      </c>
    </row>
    <row r="85" spans="1:8" x14ac:dyDescent="0.3">
      <c r="A85">
        <v>35</v>
      </c>
      <c r="B85">
        <v>64353</v>
      </c>
      <c r="C85">
        <v>36</v>
      </c>
      <c r="D85">
        <v>4.1807447790748098</v>
      </c>
      <c r="E85">
        <v>17</v>
      </c>
      <c r="G85">
        <f t="shared" si="2"/>
        <v>0.89226859780265344</v>
      </c>
      <c r="H85" t="str">
        <f t="shared" si="3"/>
        <v>Normal</v>
      </c>
    </row>
    <row r="86" spans="1:8" x14ac:dyDescent="0.3">
      <c r="A86">
        <v>64</v>
      </c>
      <c r="B86">
        <v>77733</v>
      </c>
      <c r="C86">
        <v>33</v>
      </c>
      <c r="D86">
        <v>2.0833290050482902</v>
      </c>
      <c r="E86">
        <v>13</v>
      </c>
      <c r="G86">
        <f t="shared" si="2"/>
        <v>-0.89843519633009938</v>
      </c>
      <c r="H86" t="str">
        <f t="shared" si="3"/>
        <v>Normal</v>
      </c>
    </row>
    <row r="87" spans="1:8" x14ac:dyDescent="0.3">
      <c r="A87">
        <v>41</v>
      </c>
      <c r="B87">
        <v>90318</v>
      </c>
      <c r="C87">
        <v>4</v>
      </c>
      <c r="D87">
        <v>2.75588568282254</v>
      </c>
      <c r="E87">
        <v>3</v>
      </c>
      <c r="G87">
        <f t="shared" si="2"/>
        <v>-0.32422868488215001</v>
      </c>
      <c r="H87" t="str">
        <f t="shared" si="3"/>
        <v>Normal</v>
      </c>
    </row>
    <row r="88" spans="1:8" x14ac:dyDescent="0.3">
      <c r="A88">
        <v>43</v>
      </c>
      <c r="B88">
        <v>179736</v>
      </c>
      <c r="C88">
        <v>33</v>
      </c>
      <c r="D88">
        <v>1.3138255253690601</v>
      </c>
      <c r="E88">
        <v>9</v>
      </c>
      <c r="G88">
        <f t="shared" si="2"/>
        <v>-1.555411661237019</v>
      </c>
      <c r="H88" t="str">
        <f t="shared" si="3"/>
        <v>Normal</v>
      </c>
    </row>
    <row r="89" spans="1:8" x14ac:dyDescent="0.3">
      <c r="A89">
        <v>42</v>
      </c>
      <c r="B89">
        <v>92172</v>
      </c>
      <c r="C89">
        <v>14</v>
      </c>
      <c r="D89">
        <v>1.10140297366183</v>
      </c>
      <c r="E89">
        <v>17</v>
      </c>
      <c r="G89">
        <f t="shared" si="2"/>
        <v>-1.7367709672992837</v>
      </c>
      <c r="H89" t="str">
        <f t="shared" si="3"/>
        <v>Normal</v>
      </c>
    </row>
    <row r="90" spans="1:8" x14ac:dyDescent="0.3">
      <c r="A90">
        <v>62</v>
      </c>
      <c r="B90">
        <v>118264</v>
      </c>
      <c r="C90">
        <v>21</v>
      </c>
      <c r="D90">
        <v>4.8505936587117002</v>
      </c>
      <c r="E90">
        <v>17</v>
      </c>
      <c r="G90">
        <f t="shared" si="2"/>
        <v>1.4641632813057761</v>
      </c>
      <c r="H90" t="str">
        <f t="shared" si="3"/>
        <v>Normal</v>
      </c>
    </row>
    <row r="91" spans="1:8" x14ac:dyDescent="0.3">
      <c r="A91">
        <v>58</v>
      </c>
      <c r="B91">
        <v>51736</v>
      </c>
      <c r="C91">
        <v>48</v>
      </c>
      <c r="D91">
        <v>4.3439204820488202</v>
      </c>
      <c r="E91">
        <v>16</v>
      </c>
      <c r="G91">
        <f t="shared" si="2"/>
        <v>1.0315825831575405</v>
      </c>
      <c r="H91" t="str">
        <f t="shared" si="3"/>
        <v>Normal</v>
      </c>
    </row>
    <row r="92" spans="1:8" x14ac:dyDescent="0.3">
      <c r="A92">
        <v>46</v>
      </c>
      <c r="B92">
        <v>137859</v>
      </c>
      <c r="C92">
        <v>20</v>
      </c>
      <c r="D92">
        <v>3.7838968243747901</v>
      </c>
      <c r="E92">
        <v>13</v>
      </c>
      <c r="G92">
        <f t="shared" si="2"/>
        <v>0.55345301961573989</v>
      </c>
      <c r="H92" t="str">
        <f t="shared" si="3"/>
        <v>Normal</v>
      </c>
    </row>
    <row r="93" spans="1:8" x14ac:dyDescent="0.3">
      <c r="A93">
        <v>32</v>
      </c>
      <c r="B93">
        <v>137181</v>
      </c>
      <c r="C93">
        <v>8</v>
      </c>
      <c r="D93">
        <v>2.6358117776570702</v>
      </c>
      <c r="E93">
        <v>19</v>
      </c>
      <c r="G93">
        <f t="shared" si="2"/>
        <v>-0.42674378952607289</v>
      </c>
      <c r="H93" t="str">
        <f t="shared" si="3"/>
        <v>Normal</v>
      </c>
    </row>
    <row r="94" spans="1:8" x14ac:dyDescent="0.3">
      <c r="A94">
        <v>62</v>
      </c>
      <c r="B94">
        <v>156926</v>
      </c>
      <c r="C94">
        <v>7</v>
      </c>
      <c r="D94">
        <v>1.69317728028338</v>
      </c>
      <c r="E94">
        <v>17</v>
      </c>
      <c r="G94">
        <f t="shared" si="2"/>
        <v>-1.231533756222559</v>
      </c>
      <c r="H94" t="str">
        <f t="shared" si="3"/>
        <v>Normal</v>
      </c>
    </row>
    <row r="95" spans="1:8" x14ac:dyDescent="0.3">
      <c r="A95">
        <v>18</v>
      </c>
      <c r="B95">
        <v>115084</v>
      </c>
      <c r="C95">
        <v>3</v>
      </c>
      <c r="D95">
        <v>1.62574817068434</v>
      </c>
      <c r="E95">
        <v>4</v>
      </c>
      <c r="G95">
        <f t="shared" si="2"/>
        <v>-1.2891024862231886</v>
      </c>
      <c r="H95" t="str">
        <f t="shared" si="3"/>
        <v>Normal</v>
      </c>
    </row>
    <row r="96" spans="1:8" x14ac:dyDescent="0.3">
      <c r="A96">
        <v>42</v>
      </c>
      <c r="B96">
        <v>32392</v>
      </c>
      <c r="C96">
        <v>17</v>
      </c>
      <c r="D96">
        <v>2.00097159265838</v>
      </c>
      <c r="E96">
        <v>12</v>
      </c>
      <c r="G96">
        <f t="shared" si="2"/>
        <v>-0.96874921449848928</v>
      </c>
      <c r="H96" t="str">
        <f t="shared" si="3"/>
        <v>Normal</v>
      </c>
    </row>
    <row r="97" spans="1:8" x14ac:dyDescent="0.3">
      <c r="A97">
        <v>24</v>
      </c>
      <c r="B97">
        <v>80680</v>
      </c>
      <c r="C97">
        <v>33</v>
      </c>
      <c r="D97">
        <v>3.1969066588244801</v>
      </c>
      <c r="E97">
        <v>9</v>
      </c>
      <c r="G97">
        <f t="shared" si="2"/>
        <v>5.2300348988279219E-2</v>
      </c>
      <c r="H97" t="str">
        <f t="shared" si="3"/>
        <v>Normal</v>
      </c>
    </row>
    <row r="98" spans="1:8" x14ac:dyDescent="0.3">
      <c r="A98">
        <v>26</v>
      </c>
      <c r="B98">
        <v>75859</v>
      </c>
      <c r="C98">
        <v>48</v>
      </c>
      <c r="D98">
        <v>3.85838369080024</v>
      </c>
      <c r="E98">
        <v>19</v>
      </c>
      <c r="G98">
        <f t="shared" si="2"/>
        <v>0.61704742754042552</v>
      </c>
      <c r="H98" t="str">
        <f t="shared" si="3"/>
        <v>Normal</v>
      </c>
    </row>
    <row r="99" spans="1:8" x14ac:dyDescent="0.3">
      <c r="A99">
        <v>41</v>
      </c>
      <c r="B99">
        <v>150657</v>
      </c>
      <c r="C99">
        <v>12</v>
      </c>
      <c r="D99">
        <v>3.6407895068709202</v>
      </c>
      <c r="E99">
        <v>12</v>
      </c>
      <c r="G99">
        <f t="shared" si="2"/>
        <v>0.43127275397847942</v>
      </c>
      <c r="H99" t="str">
        <f t="shared" si="3"/>
        <v>Normal</v>
      </c>
    </row>
    <row r="100" spans="1:8" x14ac:dyDescent="0.3">
      <c r="A100">
        <v>18</v>
      </c>
      <c r="B100">
        <v>95467</v>
      </c>
      <c r="C100">
        <v>22</v>
      </c>
      <c r="D100">
        <v>2.11973558778377</v>
      </c>
      <c r="E100">
        <v>9</v>
      </c>
      <c r="G100">
        <f t="shared" si="2"/>
        <v>-0.86735246745814265</v>
      </c>
      <c r="H100" t="str">
        <f t="shared" si="3"/>
        <v>Normal</v>
      </c>
    </row>
    <row r="101" spans="1:8" x14ac:dyDescent="0.3">
      <c r="A101">
        <v>61</v>
      </c>
      <c r="B101">
        <v>123506</v>
      </c>
      <c r="C101">
        <v>22</v>
      </c>
      <c r="D101">
        <v>4.8194611226527702</v>
      </c>
      <c r="E101">
        <v>7</v>
      </c>
      <c r="G101">
        <f t="shared" si="2"/>
        <v>1.437583357986769</v>
      </c>
      <c r="H101" t="str">
        <f t="shared" si="3"/>
        <v>Normal</v>
      </c>
    </row>
    <row r="1030" spans="16:17" ht="15" thickBot="1" x14ac:dyDescent="0.35">
      <c r="P1030" s="2"/>
      <c r="Q1030" s="2"/>
    </row>
  </sheetData>
  <autoFilter ref="G1:H101" xr:uid="{68335D42-0C4F-4522-BC16-9E371D60700B}"/>
  <conditionalFormatting sqref="D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2E74-5C8E-47F5-8943-2FD71DFDEBA6}">
  <dimension ref="A1:J109"/>
  <sheetViews>
    <sheetView topLeftCell="A6" workbookViewId="0">
      <selection activeCell="A123" sqref="A123"/>
    </sheetView>
  </sheetViews>
  <sheetFormatPr defaultRowHeight="14.4" x14ac:dyDescent="0.3"/>
  <cols>
    <col min="1" max="1" width="78.21875" bestFit="1" customWidth="1"/>
    <col min="2" max="2" width="14.6640625" bestFit="1" customWidth="1"/>
    <col min="3" max="3" width="16.5546875" bestFit="1" customWidth="1"/>
    <col min="4" max="4" width="12.6640625" bestFit="1" customWidth="1"/>
    <col min="5" max="5" width="16.5546875" bestFit="1" customWidth="1"/>
    <col min="6" max="6" width="12.6640625" bestFit="1" customWidth="1"/>
    <col min="7" max="7" width="16.5546875" bestFit="1" customWidth="1"/>
    <col min="8" max="8" width="12.6640625" bestFit="1" customWidth="1"/>
    <col min="9" max="9" width="16.5546875" bestFit="1" customWidth="1"/>
    <col min="10" max="10" width="12.6640625" bestFit="1" customWidth="1"/>
  </cols>
  <sheetData>
    <row r="1" spans="1:2" x14ac:dyDescent="0.3">
      <c r="A1" s="1" t="s">
        <v>5</v>
      </c>
    </row>
    <row r="2" spans="1:2" x14ac:dyDescent="0.3">
      <c r="A2" t="s">
        <v>6</v>
      </c>
      <c r="B2">
        <f>AVERAGE(Sheet1!A2:A101)</f>
        <v>40.880000000000003</v>
      </c>
    </row>
    <row r="3" spans="1:2" x14ac:dyDescent="0.3">
      <c r="A3" t="s">
        <v>7</v>
      </c>
      <c r="B3">
        <f>MEDIAN(Sheet1!A2:A101)</f>
        <v>41</v>
      </c>
    </row>
    <row r="4" spans="1:2" x14ac:dyDescent="0.3">
      <c r="A4" t="s">
        <v>8</v>
      </c>
      <c r="B4">
        <f>MODE(Sheet1!A2:A101)</f>
        <v>61</v>
      </c>
    </row>
    <row r="6" spans="1:2" x14ac:dyDescent="0.3">
      <c r="A6" s="1" t="s">
        <v>9</v>
      </c>
    </row>
    <row r="7" spans="1:2" x14ac:dyDescent="0.3">
      <c r="A7" t="s">
        <v>10</v>
      </c>
      <c r="B7">
        <f>STDEV(Sheet1!B2:B101)</f>
        <v>44418.086324573604</v>
      </c>
    </row>
    <row r="8" spans="1:2" x14ac:dyDescent="0.3">
      <c r="A8" t="s">
        <v>11</v>
      </c>
      <c r="B8">
        <f>B7*2</f>
        <v>88836.172649147207</v>
      </c>
    </row>
    <row r="10" spans="1:2" x14ac:dyDescent="0.3">
      <c r="A10" s="1" t="s">
        <v>12</v>
      </c>
    </row>
    <row r="12" spans="1:2" x14ac:dyDescent="0.3">
      <c r="A12" t="s">
        <v>13</v>
      </c>
      <c r="B12">
        <f>SKEW(Sheet1!C2:C101)</f>
        <v>4.8663601904092149E-2</v>
      </c>
    </row>
    <row r="13" spans="1:2" x14ac:dyDescent="0.3">
      <c r="A13" t="s">
        <v>14</v>
      </c>
      <c r="B13">
        <f>KURT(Sheet1!C2:C101)</f>
        <v>-1.055159061973828</v>
      </c>
    </row>
    <row r="15" spans="1:2" x14ac:dyDescent="0.3">
      <c r="A15" s="1" t="s">
        <v>15</v>
      </c>
    </row>
    <row r="17" spans="1:10" x14ac:dyDescent="0.3">
      <c r="A17" t="s">
        <v>16</v>
      </c>
      <c r="B17">
        <f>CORREL(Sheet1!B2:B101,Sheet1!D2:D101)</f>
        <v>-0.16429646341884679</v>
      </c>
    </row>
    <row r="19" spans="1:10" x14ac:dyDescent="0.3">
      <c r="A19" s="1" t="s">
        <v>17</v>
      </c>
    </row>
    <row r="20" spans="1:10" ht="15" thickBot="1" x14ac:dyDescent="0.35"/>
    <row r="21" spans="1:10" x14ac:dyDescent="0.3">
      <c r="A21" s="3" t="s">
        <v>0</v>
      </c>
      <c r="B21" s="3"/>
      <c r="C21" s="3" t="s">
        <v>1</v>
      </c>
      <c r="D21" s="3"/>
      <c r="E21" s="3" t="s">
        <v>2</v>
      </c>
      <c r="F21" s="3"/>
      <c r="G21" s="3" t="s">
        <v>3</v>
      </c>
      <c r="H21" s="3"/>
      <c r="I21" s="3" t="s">
        <v>4</v>
      </c>
      <c r="J21" s="3"/>
    </row>
    <row r="23" spans="1:10" x14ac:dyDescent="0.3">
      <c r="A23" t="s">
        <v>6</v>
      </c>
      <c r="B23">
        <v>40.880000000000003</v>
      </c>
      <c r="C23" t="s">
        <v>6</v>
      </c>
      <c r="D23">
        <v>109321.51</v>
      </c>
      <c r="E23" t="s">
        <v>6</v>
      </c>
      <c r="F23">
        <v>24.47</v>
      </c>
      <c r="G23" t="s">
        <v>6</v>
      </c>
      <c r="H23">
        <v>3.135648299226133</v>
      </c>
      <c r="I23" t="s">
        <v>6</v>
      </c>
      <c r="J23">
        <v>9.9600000000000009</v>
      </c>
    </row>
    <row r="24" spans="1:10" x14ac:dyDescent="0.3">
      <c r="A24" t="s">
        <v>18</v>
      </c>
      <c r="B24">
        <v>1.3990819500766576</v>
      </c>
      <c r="C24" t="s">
        <v>18</v>
      </c>
      <c r="D24">
        <v>4441.8086324573605</v>
      </c>
      <c r="E24" t="s">
        <v>18</v>
      </c>
      <c r="F24">
        <v>1.3994555218283138</v>
      </c>
      <c r="G24" t="s">
        <v>18</v>
      </c>
      <c r="H24">
        <v>0.11712801306942608</v>
      </c>
      <c r="I24" t="s">
        <v>18</v>
      </c>
      <c r="J24">
        <v>0.58204099269013443</v>
      </c>
    </row>
    <row r="25" spans="1:10" x14ac:dyDescent="0.3">
      <c r="A25" t="s">
        <v>7</v>
      </c>
      <c r="B25">
        <v>41</v>
      </c>
      <c r="C25" t="s">
        <v>7</v>
      </c>
      <c r="D25">
        <v>118025.5</v>
      </c>
      <c r="E25" t="s">
        <v>7</v>
      </c>
      <c r="F25">
        <v>24</v>
      </c>
      <c r="G25" t="s">
        <v>7</v>
      </c>
      <c r="H25">
        <v>3.18374259882739</v>
      </c>
      <c r="I25" t="s">
        <v>7</v>
      </c>
      <c r="J25">
        <v>10</v>
      </c>
    </row>
    <row r="26" spans="1:10" x14ac:dyDescent="0.3">
      <c r="A26" t="s">
        <v>8</v>
      </c>
      <c r="B26">
        <v>61</v>
      </c>
      <c r="C26" t="s">
        <v>8</v>
      </c>
      <c r="D26" t="e">
        <v>#N/A</v>
      </c>
      <c r="E26" t="s">
        <v>8</v>
      </c>
      <c r="F26">
        <v>48</v>
      </c>
      <c r="G26" t="s">
        <v>8</v>
      </c>
      <c r="H26" t="e">
        <v>#N/A</v>
      </c>
      <c r="I26" t="s">
        <v>8</v>
      </c>
      <c r="J26">
        <v>5</v>
      </c>
    </row>
    <row r="27" spans="1:10" x14ac:dyDescent="0.3">
      <c r="A27" t="s">
        <v>19</v>
      </c>
      <c r="B27">
        <v>13.990819500766575</v>
      </c>
      <c r="C27" t="s">
        <v>19</v>
      </c>
      <c r="D27">
        <v>44418.086324573604</v>
      </c>
      <c r="E27" t="s">
        <v>19</v>
      </c>
      <c r="F27">
        <v>13.994555218283137</v>
      </c>
      <c r="G27" t="s">
        <v>19</v>
      </c>
      <c r="H27">
        <v>1.1712801306942608</v>
      </c>
      <c r="I27" t="s">
        <v>19</v>
      </c>
      <c r="J27">
        <v>5.8204099269013447</v>
      </c>
    </row>
    <row r="28" spans="1:10" x14ac:dyDescent="0.3">
      <c r="A28" t="s">
        <v>20</v>
      </c>
      <c r="B28">
        <v>195.74303030303028</v>
      </c>
      <c r="C28" t="s">
        <v>20</v>
      </c>
      <c r="D28">
        <v>1972966392.7372727</v>
      </c>
      <c r="E28" t="s">
        <v>20</v>
      </c>
      <c r="F28">
        <v>195.84757575757578</v>
      </c>
      <c r="G28" t="s">
        <v>20</v>
      </c>
      <c r="H28">
        <v>1.3718971445591648</v>
      </c>
      <c r="I28" t="s">
        <v>20</v>
      </c>
      <c r="J28">
        <v>33.87717171717172</v>
      </c>
    </row>
    <row r="29" spans="1:10" x14ac:dyDescent="0.3">
      <c r="A29" t="s">
        <v>14</v>
      </c>
      <c r="B29">
        <v>-1.1665488564043374</v>
      </c>
      <c r="C29" t="s">
        <v>14</v>
      </c>
      <c r="D29">
        <v>-1.2236234886974053</v>
      </c>
      <c r="E29" t="s">
        <v>14</v>
      </c>
      <c r="F29">
        <v>-1.055159061973828</v>
      </c>
      <c r="G29" t="s">
        <v>14</v>
      </c>
      <c r="H29">
        <v>-1.1378841235790116</v>
      </c>
      <c r="I29" t="s">
        <v>14</v>
      </c>
      <c r="J29">
        <v>-1.366491096177314</v>
      </c>
    </row>
    <row r="30" spans="1:10" x14ac:dyDescent="0.3">
      <c r="A30" t="s">
        <v>13</v>
      </c>
      <c r="B30">
        <v>7.9166331444670376E-2</v>
      </c>
      <c r="C30" t="s">
        <v>13</v>
      </c>
      <c r="D30">
        <v>-0.25307872181127566</v>
      </c>
      <c r="E30" t="s">
        <v>13</v>
      </c>
      <c r="F30">
        <v>4.8663601904092149E-2</v>
      </c>
      <c r="G30" t="s">
        <v>13</v>
      </c>
      <c r="H30">
        <v>-0.16614507010916194</v>
      </c>
      <c r="I30" t="s">
        <v>13</v>
      </c>
      <c r="J30">
        <v>3.7765578908519663E-2</v>
      </c>
    </row>
    <row r="31" spans="1:10" x14ac:dyDescent="0.3">
      <c r="A31" t="s">
        <v>21</v>
      </c>
      <c r="B31">
        <v>46</v>
      </c>
      <c r="C31" t="s">
        <v>21</v>
      </c>
      <c r="D31">
        <v>152043</v>
      </c>
      <c r="E31" t="s">
        <v>21</v>
      </c>
      <c r="F31">
        <v>48</v>
      </c>
      <c r="G31" t="s">
        <v>21</v>
      </c>
      <c r="H31">
        <v>3.8983889343015896</v>
      </c>
      <c r="I31" t="s">
        <v>21</v>
      </c>
      <c r="J31">
        <v>18</v>
      </c>
    </row>
    <row r="32" spans="1:10" x14ac:dyDescent="0.3">
      <c r="A32" t="s">
        <v>22</v>
      </c>
      <c r="B32">
        <v>18</v>
      </c>
      <c r="C32" t="s">
        <v>22</v>
      </c>
      <c r="D32">
        <v>27693</v>
      </c>
      <c r="E32" t="s">
        <v>22</v>
      </c>
      <c r="F32">
        <v>1</v>
      </c>
      <c r="G32" t="s">
        <v>22</v>
      </c>
      <c r="H32">
        <v>1.0618264661154599</v>
      </c>
      <c r="I32" t="s">
        <v>22</v>
      </c>
      <c r="J32">
        <v>1</v>
      </c>
    </row>
    <row r="33" spans="1:10" x14ac:dyDescent="0.3">
      <c r="A33" t="s">
        <v>23</v>
      </c>
      <c r="B33">
        <v>64</v>
      </c>
      <c r="C33" t="s">
        <v>23</v>
      </c>
      <c r="D33">
        <v>179736</v>
      </c>
      <c r="E33" t="s">
        <v>23</v>
      </c>
      <c r="F33">
        <v>49</v>
      </c>
      <c r="G33" t="s">
        <v>23</v>
      </c>
      <c r="H33">
        <v>4.9602154004170496</v>
      </c>
      <c r="I33" t="s">
        <v>23</v>
      </c>
      <c r="J33">
        <v>19</v>
      </c>
    </row>
    <row r="34" spans="1:10" x14ac:dyDescent="0.3">
      <c r="A34" t="s">
        <v>24</v>
      </c>
      <c r="B34">
        <v>4088</v>
      </c>
      <c r="C34" t="s">
        <v>24</v>
      </c>
      <c r="D34">
        <v>10932151</v>
      </c>
      <c r="E34" t="s">
        <v>24</v>
      </c>
      <c r="F34">
        <v>2447</v>
      </c>
      <c r="G34" t="s">
        <v>24</v>
      </c>
      <c r="H34">
        <v>313.56482992261328</v>
      </c>
      <c r="I34" t="s">
        <v>24</v>
      </c>
      <c r="J34">
        <v>996</v>
      </c>
    </row>
    <row r="35" spans="1:10" ht="15" thickBot="1" x14ac:dyDescent="0.35">
      <c r="A35" s="2" t="s">
        <v>25</v>
      </c>
      <c r="B35" s="2">
        <v>100</v>
      </c>
      <c r="C35" s="2" t="s">
        <v>25</v>
      </c>
      <c r="D35" s="2">
        <v>100</v>
      </c>
      <c r="E35" s="2" t="s">
        <v>25</v>
      </c>
      <c r="F35" s="2">
        <v>100</v>
      </c>
      <c r="G35" s="2" t="s">
        <v>25</v>
      </c>
      <c r="H35" s="2">
        <v>100</v>
      </c>
      <c r="I35" s="2" t="s">
        <v>25</v>
      </c>
      <c r="J35" s="2">
        <v>100</v>
      </c>
    </row>
    <row r="38" spans="1:10" x14ac:dyDescent="0.3">
      <c r="A38" s="1" t="s">
        <v>26</v>
      </c>
    </row>
    <row r="44" spans="1:10" x14ac:dyDescent="0.3">
      <c r="B44" s="1" t="s">
        <v>13</v>
      </c>
      <c r="C44">
        <f>SKEW(Sheet1!E2:E101)</f>
        <v>3.7765578908519663E-2</v>
      </c>
    </row>
    <row r="45" spans="1:10" x14ac:dyDescent="0.3">
      <c r="C45" s="4" t="s">
        <v>33</v>
      </c>
    </row>
    <row r="58" spans="1:3" x14ac:dyDescent="0.3">
      <c r="A58" s="1" t="s">
        <v>27</v>
      </c>
    </row>
    <row r="60" spans="1:3" x14ac:dyDescent="0.3">
      <c r="A60" s="4" t="s">
        <v>34</v>
      </c>
      <c r="B60" t="s">
        <v>6</v>
      </c>
      <c r="C60">
        <f>AVERAGE(Sheet1!D2:D101)</f>
        <v>3.135648299226133</v>
      </c>
    </row>
    <row r="61" spans="1:3" x14ac:dyDescent="0.3">
      <c r="B61" t="s">
        <v>10</v>
      </c>
      <c r="C61">
        <f>_xlfn.STDEV.S(Sheet1!D2:D101)</f>
        <v>1.1712801306942608</v>
      </c>
    </row>
    <row r="62" spans="1:3" x14ac:dyDescent="0.3">
      <c r="B62" t="s">
        <v>28</v>
      </c>
      <c r="C62">
        <f>QUARTILE(Sheet1!D2:D101,1)</f>
        <v>2.1673167849217601</v>
      </c>
    </row>
    <row r="63" spans="1:3" x14ac:dyDescent="0.3">
      <c r="B63" t="s">
        <v>29</v>
      </c>
      <c r="C63">
        <f>QUARTILE(Sheet1!D2:D101,3)</f>
        <v>4.1813512537422071</v>
      </c>
    </row>
    <row r="64" spans="1:3" x14ac:dyDescent="0.3">
      <c r="B64" t="s">
        <v>30</v>
      </c>
      <c r="C64">
        <f>C63-C62</f>
        <v>2.014034468820447</v>
      </c>
    </row>
    <row r="65" spans="1:3" x14ac:dyDescent="0.3">
      <c r="B65" t="s">
        <v>31</v>
      </c>
      <c r="C65">
        <f>C62-(1.5*C64)</f>
        <v>-0.85373491830891046</v>
      </c>
    </row>
    <row r="66" spans="1:3" x14ac:dyDescent="0.3">
      <c r="B66" t="s">
        <v>32</v>
      </c>
      <c r="C66">
        <f>C63+(1.5*C64)</f>
        <v>7.2024029569728771</v>
      </c>
    </row>
    <row r="69" spans="1:3" x14ac:dyDescent="0.3">
      <c r="A69" s="1" t="s">
        <v>35</v>
      </c>
    </row>
    <row r="71" spans="1:3" x14ac:dyDescent="0.3">
      <c r="A71" t="s">
        <v>10</v>
      </c>
      <c r="B71">
        <f>_xlfn.STDEV.S(Sheet1!B2:B101)</f>
        <v>44418.086324573604</v>
      </c>
    </row>
    <row r="72" spans="1:3" x14ac:dyDescent="0.3">
      <c r="A72" t="s">
        <v>6</v>
      </c>
      <c r="B72">
        <f>AVERAGE(Sheet1!B2:B101)</f>
        <v>109321.51</v>
      </c>
    </row>
    <row r="73" spans="1:3" x14ac:dyDescent="0.3">
      <c r="A73" t="s">
        <v>36</v>
      </c>
      <c r="B73">
        <f>B71/B72</f>
        <v>0.40630692280570957</v>
      </c>
    </row>
    <row r="75" spans="1:3" x14ac:dyDescent="0.3">
      <c r="A75" s="1" t="s">
        <v>37</v>
      </c>
    </row>
    <row r="76" spans="1:3" x14ac:dyDescent="0.3">
      <c r="A76" t="s">
        <v>28</v>
      </c>
      <c r="B76">
        <f>QUARTILE(Sheet1!C2:C101,1)</f>
        <v>13.5</v>
      </c>
    </row>
    <row r="77" spans="1:3" x14ac:dyDescent="0.3">
      <c r="A77" t="s">
        <v>29</v>
      </c>
      <c r="B77">
        <f>QUARTILE(Sheet1!C2:C101,3)</f>
        <v>35</v>
      </c>
    </row>
    <row r="78" spans="1:3" x14ac:dyDescent="0.3">
      <c r="A78" s="4" t="s">
        <v>30</v>
      </c>
      <c r="B78">
        <f>B77-B76</f>
        <v>21.5</v>
      </c>
    </row>
    <row r="80" spans="1:3" x14ac:dyDescent="0.3">
      <c r="A80" s="1" t="s">
        <v>38</v>
      </c>
    </row>
    <row r="82" spans="1:6" x14ac:dyDescent="0.3">
      <c r="A82" s="5"/>
      <c r="B82" s="5" t="s">
        <v>0</v>
      </c>
      <c r="C82" s="5" t="s">
        <v>1</v>
      </c>
      <c r="D82" s="5" t="s">
        <v>2</v>
      </c>
      <c r="E82" s="5" t="s">
        <v>3</v>
      </c>
      <c r="F82" s="5" t="s">
        <v>4</v>
      </c>
    </row>
    <row r="83" spans="1:6" x14ac:dyDescent="0.3">
      <c r="A83" s="6" t="s">
        <v>0</v>
      </c>
      <c r="B83" s="6">
        <v>1</v>
      </c>
      <c r="C83" s="6"/>
      <c r="D83" s="6"/>
      <c r="E83" s="6"/>
      <c r="F83" s="6"/>
    </row>
    <row r="84" spans="1:6" x14ac:dyDescent="0.3">
      <c r="A84" s="6" t="s">
        <v>1</v>
      </c>
      <c r="B84" s="6">
        <v>-1.76583580121575E-2</v>
      </c>
      <c r="C84" s="6">
        <v>1</v>
      </c>
      <c r="D84" s="6"/>
      <c r="E84" s="6"/>
      <c r="F84" s="6"/>
    </row>
    <row r="85" spans="1:6" x14ac:dyDescent="0.3">
      <c r="A85" s="6" t="s">
        <v>2</v>
      </c>
      <c r="B85" s="6">
        <v>6.1269927716477567E-2</v>
      </c>
      <c r="C85" s="6">
        <v>-1.5562351235101841E-3</v>
      </c>
      <c r="D85" s="6">
        <v>1</v>
      </c>
      <c r="E85" s="6"/>
      <c r="F85" s="6"/>
    </row>
    <row r="86" spans="1:6" x14ac:dyDescent="0.3">
      <c r="A86" s="6" t="s">
        <v>3</v>
      </c>
      <c r="B86" s="6">
        <v>-0.10558671521325771</v>
      </c>
      <c r="C86" s="6">
        <v>-0.16429646341884679</v>
      </c>
      <c r="D86" s="6">
        <v>2.4925181823867867E-2</v>
      </c>
      <c r="E86" s="6">
        <v>1</v>
      </c>
      <c r="F86" s="6"/>
    </row>
    <row r="87" spans="1:6" x14ac:dyDescent="0.3">
      <c r="A87" s="6" t="s">
        <v>4</v>
      </c>
      <c r="B87" s="6">
        <v>-1.2339678809961185E-2</v>
      </c>
      <c r="C87" s="6">
        <v>-7.8238758975678377E-2</v>
      </c>
      <c r="D87" s="6">
        <v>-0.16184622628463602</v>
      </c>
      <c r="E87" s="6">
        <v>8.8200793739324865E-2</v>
      </c>
      <c r="F87" s="6">
        <v>1</v>
      </c>
    </row>
    <row r="89" spans="1:6" x14ac:dyDescent="0.3">
      <c r="A89" s="1" t="s">
        <v>39</v>
      </c>
      <c r="B89" s="5" t="s">
        <v>0</v>
      </c>
      <c r="C89" s="5" t="s">
        <v>1</v>
      </c>
    </row>
    <row r="90" spans="1:6" x14ac:dyDescent="0.3">
      <c r="A90" s="6" t="s">
        <v>40</v>
      </c>
      <c r="B90" s="6">
        <f>MAX(Sheet1!A2:A101)</f>
        <v>64</v>
      </c>
      <c r="C90" s="6">
        <f>MAX(Sheet1!B2:B101)</f>
        <v>179736</v>
      </c>
    </row>
    <row r="91" spans="1:6" x14ac:dyDescent="0.3">
      <c r="A91" s="6" t="s">
        <v>41</v>
      </c>
      <c r="B91" s="6">
        <f>MIN(Sheet1!A2:A101)</f>
        <v>18</v>
      </c>
      <c r="C91" s="6">
        <f>MIN(Sheet1!B2:B101)</f>
        <v>27693</v>
      </c>
    </row>
    <row r="92" spans="1:6" x14ac:dyDescent="0.3">
      <c r="A92" s="6" t="s">
        <v>21</v>
      </c>
      <c r="B92" s="6">
        <f>B90-B91</f>
        <v>46</v>
      </c>
      <c r="C92" s="6">
        <f>C90-C91</f>
        <v>152043</v>
      </c>
    </row>
    <row r="94" spans="1:6" x14ac:dyDescent="0.3">
      <c r="A94" s="1" t="s">
        <v>42</v>
      </c>
    </row>
    <row r="95" spans="1:6" x14ac:dyDescent="0.3">
      <c r="A95" t="s">
        <v>43</v>
      </c>
      <c r="B95">
        <f>PERCENTILE(Sheet1!C:C,0.25)</f>
        <v>13.5</v>
      </c>
    </row>
    <row r="96" spans="1:6" x14ac:dyDescent="0.3">
      <c r="A96" t="s">
        <v>44</v>
      </c>
      <c r="B96">
        <f>PERCENTILE(Sheet1!C2:C101,0.5)</f>
        <v>24</v>
      </c>
    </row>
    <row r="97" spans="1:2" x14ac:dyDescent="0.3">
      <c r="A97" t="s">
        <v>45</v>
      </c>
      <c r="B97">
        <f>PERCENTILE(Sheet1!C2:C101,0.75)</f>
        <v>35</v>
      </c>
    </row>
    <row r="99" spans="1:2" x14ac:dyDescent="0.3">
      <c r="A99" s="1" t="s">
        <v>46</v>
      </c>
    </row>
    <row r="100" spans="1:2" x14ac:dyDescent="0.3">
      <c r="A100" t="s">
        <v>47</v>
      </c>
      <c r="B100">
        <f>_xlfn.COVARIANCE.S(Sheet1!B2:B101,Sheet1!E2:E101)</f>
        <v>-20227.181414141414</v>
      </c>
    </row>
    <row r="102" spans="1:2" x14ac:dyDescent="0.3">
      <c r="A102" s="1" t="s">
        <v>48</v>
      </c>
    </row>
    <row r="103" spans="1:2" x14ac:dyDescent="0.3">
      <c r="A103" t="s">
        <v>13</v>
      </c>
      <c r="B103">
        <f>SKEW(Sheet1!B2:B101)</f>
        <v>-0.25307872181127566</v>
      </c>
    </row>
    <row r="104" spans="1:2" x14ac:dyDescent="0.3">
      <c r="A104" t="s">
        <v>14</v>
      </c>
      <c r="B104">
        <f>KURT(Sheet1!B2:B101)</f>
        <v>-1.2236234886974053</v>
      </c>
    </row>
    <row r="105" spans="1:2" x14ac:dyDescent="0.3">
      <c r="A105" s="4" t="s">
        <v>49</v>
      </c>
    </row>
    <row r="107" spans="1:2" x14ac:dyDescent="0.3">
      <c r="A107" s="1" t="s">
        <v>50</v>
      </c>
    </row>
    <row r="109" spans="1:2" x14ac:dyDescent="0.3">
      <c r="A109" t="s">
        <v>53</v>
      </c>
    </row>
  </sheetData>
  <conditionalFormatting sqref="B83:F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956F8-2299-4509-B6F6-8F4CB66BC149}">
  <dimension ref="A2:N57"/>
  <sheetViews>
    <sheetView topLeftCell="D17" workbookViewId="0">
      <selection activeCell="K32" sqref="K32"/>
    </sheetView>
  </sheetViews>
  <sheetFormatPr defaultRowHeight="14.4" x14ac:dyDescent="0.3"/>
  <cols>
    <col min="2" max="2" width="33.33203125" bestFit="1" customWidth="1"/>
    <col min="3" max="3" width="21.5546875" bestFit="1" customWidth="1"/>
    <col min="11" max="11" width="12.5546875" bestFit="1" customWidth="1"/>
    <col min="12" max="12" width="22.88671875" bestFit="1" customWidth="1"/>
    <col min="13" max="13" width="12.44140625" bestFit="1" customWidth="1"/>
    <col min="14" max="14" width="15.77734375" bestFit="1" customWidth="1"/>
  </cols>
  <sheetData>
    <row r="2" spans="1:12" x14ac:dyDescent="0.3">
      <c r="A2" s="1" t="s">
        <v>57</v>
      </c>
      <c r="K2" s="1" t="s">
        <v>60</v>
      </c>
    </row>
    <row r="3" spans="1:12" x14ac:dyDescent="0.3">
      <c r="B3" s="11" t="s">
        <v>54</v>
      </c>
      <c r="C3" s="11" t="s">
        <v>56</v>
      </c>
    </row>
    <row r="4" spans="1:12" x14ac:dyDescent="0.3">
      <c r="B4" s="6">
        <v>18</v>
      </c>
      <c r="C4" s="6">
        <v>105275.5</v>
      </c>
      <c r="K4" s="9" t="s">
        <v>54</v>
      </c>
      <c r="L4" t="s">
        <v>61</v>
      </c>
    </row>
    <row r="5" spans="1:12" x14ac:dyDescent="0.3">
      <c r="B5" s="6">
        <v>19</v>
      </c>
      <c r="C5" s="6">
        <v>118393.25</v>
      </c>
      <c r="K5" s="10">
        <v>1</v>
      </c>
      <c r="L5" s="7">
        <v>6</v>
      </c>
    </row>
    <row r="6" spans="1:12" x14ac:dyDescent="0.3">
      <c r="B6" s="6">
        <v>20</v>
      </c>
      <c r="C6" s="6">
        <v>51977</v>
      </c>
      <c r="K6" s="10">
        <v>2</v>
      </c>
      <c r="L6" s="7">
        <v>4</v>
      </c>
    </row>
    <row r="7" spans="1:12" x14ac:dyDescent="0.3">
      <c r="B7" s="6">
        <v>21</v>
      </c>
      <c r="C7" s="6">
        <v>154100.66666666666</v>
      </c>
      <c r="K7" s="10">
        <v>3</v>
      </c>
      <c r="L7" s="7">
        <v>7</v>
      </c>
    </row>
    <row r="8" spans="1:12" x14ac:dyDescent="0.3">
      <c r="B8" s="6">
        <v>23</v>
      </c>
      <c r="C8" s="6">
        <v>150117</v>
      </c>
      <c r="K8" s="10">
        <v>4</v>
      </c>
      <c r="L8" s="7">
        <v>8</v>
      </c>
    </row>
    <row r="9" spans="1:12" x14ac:dyDescent="0.3">
      <c r="B9" s="6">
        <v>24</v>
      </c>
      <c r="C9" s="6">
        <v>120777.33333333333</v>
      </c>
      <c r="K9" s="10">
        <v>5</v>
      </c>
      <c r="L9" s="7">
        <v>10</v>
      </c>
    </row>
    <row r="10" spans="1:12" x14ac:dyDescent="0.3">
      <c r="B10" s="6">
        <v>25</v>
      </c>
      <c r="C10" s="6">
        <v>103968</v>
      </c>
      <c r="K10" s="10">
        <v>7</v>
      </c>
      <c r="L10" s="7">
        <v>5</v>
      </c>
    </row>
    <row r="11" spans="1:12" x14ac:dyDescent="0.3">
      <c r="B11" s="6">
        <v>26</v>
      </c>
      <c r="C11" s="6">
        <v>109990.66666666667</v>
      </c>
      <c r="K11" s="10">
        <v>8</v>
      </c>
      <c r="L11" s="7">
        <v>2</v>
      </c>
    </row>
    <row r="12" spans="1:12" x14ac:dyDescent="0.3">
      <c r="B12" s="6">
        <v>27</v>
      </c>
      <c r="C12" s="6">
        <v>46959</v>
      </c>
      <c r="K12" s="10">
        <v>9</v>
      </c>
      <c r="L12" s="7">
        <v>5</v>
      </c>
    </row>
    <row r="13" spans="1:12" x14ac:dyDescent="0.3">
      <c r="B13" s="6">
        <v>28</v>
      </c>
      <c r="C13" s="6">
        <v>105743.5</v>
      </c>
      <c r="K13" s="10">
        <v>10</v>
      </c>
      <c r="L13" s="7">
        <v>5</v>
      </c>
    </row>
    <row r="14" spans="1:12" x14ac:dyDescent="0.3">
      <c r="B14" s="6">
        <v>29</v>
      </c>
      <c r="C14" s="6">
        <v>133066</v>
      </c>
      <c r="K14" s="10">
        <v>11</v>
      </c>
      <c r="L14" s="7">
        <v>3</v>
      </c>
    </row>
    <row r="15" spans="1:12" x14ac:dyDescent="0.3">
      <c r="B15" s="6">
        <v>31</v>
      </c>
      <c r="C15" s="6">
        <v>96532</v>
      </c>
      <c r="K15" s="10">
        <v>12</v>
      </c>
      <c r="L15" s="7">
        <v>9</v>
      </c>
    </row>
    <row r="16" spans="1:12" x14ac:dyDescent="0.3">
      <c r="B16" s="6">
        <v>32</v>
      </c>
      <c r="C16" s="6">
        <v>120308</v>
      </c>
      <c r="K16" s="10">
        <v>13</v>
      </c>
      <c r="L16" s="7">
        <v>5</v>
      </c>
    </row>
    <row r="17" spans="2:14" x14ac:dyDescent="0.3">
      <c r="B17" s="6">
        <v>33</v>
      </c>
      <c r="C17" s="6">
        <v>145038.5</v>
      </c>
      <c r="K17" s="10">
        <v>14</v>
      </c>
      <c r="L17" s="7">
        <v>3</v>
      </c>
    </row>
    <row r="18" spans="2:14" x14ac:dyDescent="0.3">
      <c r="B18" s="6">
        <v>34</v>
      </c>
      <c r="C18" s="6">
        <v>51105</v>
      </c>
      <c r="K18" s="10">
        <v>15</v>
      </c>
      <c r="L18" s="7">
        <v>1</v>
      </c>
    </row>
    <row r="19" spans="2:14" x14ac:dyDescent="0.3">
      <c r="B19" s="6">
        <v>35</v>
      </c>
      <c r="C19" s="6">
        <v>118784.33333333333</v>
      </c>
      <c r="K19" s="10">
        <v>16</v>
      </c>
      <c r="L19" s="7">
        <v>7</v>
      </c>
    </row>
    <row r="20" spans="2:14" x14ac:dyDescent="0.3">
      <c r="B20" s="6">
        <v>36</v>
      </c>
      <c r="C20" s="6">
        <v>37666</v>
      </c>
      <c r="K20" s="10">
        <v>17</v>
      </c>
      <c r="L20" s="7">
        <v>9</v>
      </c>
    </row>
    <row r="21" spans="2:14" x14ac:dyDescent="0.3">
      <c r="B21" s="6">
        <v>37</v>
      </c>
      <c r="C21" s="6">
        <v>68585</v>
      </c>
      <c r="K21" s="10">
        <v>18</v>
      </c>
      <c r="L21" s="7">
        <v>4</v>
      </c>
    </row>
    <row r="22" spans="2:14" x14ac:dyDescent="0.3">
      <c r="B22" s="6">
        <v>38</v>
      </c>
      <c r="C22" s="6">
        <v>87180.5</v>
      </c>
      <c r="K22" s="10">
        <v>19</v>
      </c>
      <c r="L22" s="7">
        <v>7</v>
      </c>
    </row>
    <row r="23" spans="2:14" x14ac:dyDescent="0.3">
      <c r="B23" s="6">
        <v>39</v>
      </c>
      <c r="C23" s="6">
        <v>138410.5</v>
      </c>
      <c r="K23" s="10" t="s">
        <v>55</v>
      </c>
      <c r="L23" s="7">
        <v>100</v>
      </c>
    </row>
    <row r="24" spans="2:14" x14ac:dyDescent="0.3">
      <c r="B24" s="6">
        <v>40</v>
      </c>
      <c r="C24" s="6">
        <v>91108.5</v>
      </c>
    </row>
    <row r="25" spans="2:14" x14ac:dyDescent="0.3">
      <c r="B25" s="6">
        <v>41</v>
      </c>
      <c r="C25" s="6">
        <v>95601.4</v>
      </c>
    </row>
    <row r="26" spans="2:14" x14ac:dyDescent="0.3">
      <c r="B26" s="6">
        <v>42</v>
      </c>
      <c r="C26" s="6">
        <v>83998.25</v>
      </c>
    </row>
    <row r="27" spans="2:14" x14ac:dyDescent="0.3">
      <c r="B27" s="6">
        <v>43</v>
      </c>
      <c r="C27" s="6">
        <v>158509.66666666666</v>
      </c>
    </row>
    <row r="28" spans="2:14" x14ac:dyDescent="0.3">
      <c r="B28" s="6">
        <v>44</v>
      </c>
      <c r="C28" s="6">
        <v>162982</v>
      </c>
      <c r="K28" s="1" t="s">
        <v>62</v>
      </c>
    </row>
    <row r="29" spans="2:14" x14ac:dyDescent="0.3">
      <c r="B29" s="6">
        <v>45</v>
      </c>
      <c r="C29" s="6">
        <v>125103.5</v>
      </c>
    </row>
    <row r="30" spans="2:14" x14ac:dyDescent="0.3">
      <c r="B30" s="6">
        <v>46</v>
      </c>
      <c r="C30" s="6">
        <v>150027.33333333334</v>
      </c>
      <c r="K30" s="9" t="s">
        <v>54</v>
      </c>
      <c r="L30" t="s">
        <v>63</v>
      </c>
      <c r="M30" t="s">
        <v>64</v>
      </c>
      <c r="N30" t="s">
        <v>56</v>
      </c>
    </row>
    <row r="31" spans="2:14" x14ac:dyDescent="0.3">
      <c r="B31" s="6">
        <v>47</v>
      </c>
      <c r="C31" s="6">
        <v>60222</v>
      </c>
      <c r="K31" s="10" t="s">
        <v>65</v>
      </c>
      <c r="L31" s="7">
        <v>38986</v>
      </c>
      <c r="M31" s="7">
        <v>178371</v>
      </c>
      <c r="N31" s="7">
        <v>115262.94444444444</v>
      </c>
    </row>
    <row r="32" spans="2:14" x14ac:dyDescent="0.3">
      <c r="B32" s="6">
        <v>48</v>
      </c>
      <c r="C32" s="6">
        <v>28748</v>
      </c>
      <c r="K32" s="10" t="s">
        <v>66</v>
      </c>
      <c r="L32" s="7">
        <v>38545</v>
      </c>
      <c r="M32" s="7">
        <v>161330</v>
      </c>
      <c r="N32" s="7">
        <v>110524.76470588235</v>
      </c>
    </row>
    <row r="33" spans="2:14" x14ac:dyDescent="0.3">
      <c r="B33" s="6">
        <v>50</v>
      </c>
      <c r="C33" s="6">
        <v>49538</v>
      </c>
      <c r="K33" s="10" t="s">
        <v>67</v>
      </c>
      <c r="L33" s="7">
        <v>33392</v>
      </c>
      <c r="M33" s="7">
        <v>174213</v>
      </c>
      <c r="N33" s="7">
        <v>94709.263157894733</v>
      </c>
    </row>
    <row r="34" spans="2:14" x14ac:dyDescent="0.3">
      <c r="B34" s="6">
        <v>51</v>
      </c>
      <c r="C34" s="6">
        <v>165546</v>
      </c>
      <c r="K34" s="10" t="s">
        <v>68</v>
      </c>
      <c r="L34" s="7">
        <v>28748</v>
      </c>
      <c r="M34" s="7">
        <v>179736</v>
      </c>
      <c r="N34" s="7">
        <v>117584.2</v>
      </c>
    </row>
    <row r="35" spans="2:14" x14ac:dyDescent="0.3">
      <c r="B35" s="6">
        <v>52</v>
      </c>
      <c r="C35" s="6">
        <v>177906</v>
      </c>
      <c r="K35" s="10" t="s">
        <v>69</v>
      </c>
      <c r="L35" s="7">
        <v>47662</v>
      </c>
      <c r="M35" s="7">
        <v>177906</v>
      </c>
      <c r="N35" s="7">
        <v>120984.28571428571</v>
      </c>
    </row>
    <row r="36" spans="2:14" x14ac:dyDescent="0.3">
      <c r="B36" s="6">
        <v>53</v>
      </c>
      <c r="C36" s="6">
        <v>130618.66666666667</v>
      </c>
      <c r="K36" s="10" t="s">
        <v>70</v>
      </c>
      <c r="L36" s="7">
        <v>27693</v>
      </c>
      <c r="M36" s="7">
        <v>164182</v>
      </c>
      <c r="N36" s="7">
        <v>101263.41176470589</v>
      </c>
    </row>
    <row r="37" spans="2:14" x14ac:dyDescent="0.3">
      <c r="B37" s="6">
        <v>54</v>
      </c>
      <c r="C37" s="6">
        <v>75015</v>
      </c>
      <c r="K37" s="10" t="s">
        <v>55</v>
      </c>
      <c r="L37" s="7">
        <v>27693</v>
      </c>
      <c r="M37" s="7">
        <v>179736</v>
      </c>
      <c r="N37" s="7">
        <v>109321.51</v>
      </c>
    </row>
    <row r="38" spans="2:14" x14ac:dyDescent="0.3">
      <c r="B38" s="6">
        <v>55</v>
      </c>
      <c r="C38" s="6">
        <v>102373</v>
      </c>
    </row>
    <row r="39" spans="2:14" x14ac:dyDescent="0.3">
      <c r="B39" s="6">
        <v>56</v>
      </c>
      <c r="C39" s="6">
        <v>142006</v>
      </c>
    </row>
    <row r="40" spans="2:14" x14ac:dyDescent="0.3">
      <c r="B40" s="6">
        <v>57</v>
      </c>
      <c r="C40" s="6">
        <v>101842.66666666667</v>
      </c>
    </row>
    <row r="41" spans="2:14" x14ac:dyDescent="0.3">
      <c r="B41" s="6">
        <v>58</v>
      </c>
      <c r="C41" s="6">
        <v>51736</v>
      </c>
    </row>
    <row r="42" spans="2:14" x14ac:dyDescent="0.3">
      <c r="B42" s="6">
        <v>59</v>
      </c>
      <c r="C42" s="6">
        <v>92382.5</v>
      </c>
    </row>
    <row r="43" spans="2:14" x14ac:dyDescent="0.3">
      <c r="B43" s="6">
        <v>60</v>
      </c>
      <c r="C43" s="6">
        <v>64504</v>
      </c>
    </row>
    <row r="44" spans="2:14" x14ac:dyDescent="0.3">
      <c r="B44" s="6">
        <v>61</v>
      </c>
      <c r="C44" s="6">
        <v>115880.66666666667</v>
      </c>
    </row>
    <row r="45" spans="2:14" x14ac:dyDescent="0.3">
      <c r="B45" s="6">
        <v>62</v>
      </c>
      <c r="C45" s="6">
        <v>117065</v>
      </c>
    </row>
    <row r="46" spans="2:14" x14ac:dyDescent="0.3">
      <c r="B46" s="6">
        <v>64</v>
      </c>
      <c r="C46" s="6">
        <v>93498.5</v>
      </c>
    </row>
    <row r="47" spans="2:14" x14ac:dyDescent="0.3">
      <c r="B47" s="11" t="s">
        <v>55</v>
      </c>
      <c r="C47" s="6">
        <v>109321.51</v>
      </c>
    </row>
    <row r="50" spans="1:3" x14ac:dyDescent="0.3">
      <c r="A50" s="1" t="s">
        <v>58</v>
      </c>
    </row>
    <row r="52" spans="1:3" x14ac:dyDescent="0.3">
      <c r="B52" s="9" t="s">
        <v>54</v>
      </c>
      <c r="C52" t="s">
        <v>59</v>
      </c>
    </row>
    <row r="53" spans="1:3" x14ac:dyDescent="0.3">
      <c r="B53" s="10" t="s">
        <v>71</v>
      </c>
      <c r="C53" s="7">
        <v>411</v>
      </c>
    </row>
    <row r="54" spans="1:3" x14ac:dyDescent="0.3">
      <c r="B54" s="10" t="s">
        <v>72</v>
      </c>
      <c r="C54" s="7">
        <v>649</v>
      </c>
    </row>
    <row r="55" spans="1:3" x14ac:dyDescent="0.3">
      <c r="B55" s="10" t="s">
        <v>73</v>
      </c>
      <c r="C55" s="7">
        <v>713</v>
      </c>
    </row>
    <row r="56" spans="1:3" x14ac:dyDescent="0.3">
      <c r="B56" s="10" t="s">
        <v>74</v>
      </c>
      <c r="C56" s="7">
        <v>674</v>
      </c>
    </row>
    <row r="57" spans="1:3" x14ac:dyDescent="0.3">
      <c r="B57" s="10" t="s">
        <v>55</v>
      </c>
      <c r="C57" s="7">
        <v>2447</v>
      </c>
    </row>
  </sheetData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9AC7-818D-4232-99D3-8EDF108A3449}">
  <dimension ref="A1:F31"/>
  <sheetViews>
    <sheetView tabSelected="1" workbookViewId="0">
      <selection activeCell="A15" sqref="A15"/>
    </sheetView>
  </sheetViews>
  <sheetFormatPr defaultRowHeight="14.4" x14ac:dyDescent="0.3"/>
  <cols>
    <col min="1" max="1" width="13.77734375" bestFit="1" customWidth="1"/>
    <col min="2" max="2" width="12" bestFit="1" customWidth="1"/>
  </cols>
  <sheetData>
    <row r="1" spans="1:6" x14ac:dyDescent="0.3">
      <c r="F1" s="8"/>
    </row>
    <row r="14" spans="1:6" x14ac:dyDescent="0.3">
      <c r="A14" s="9" t="s">
        <v>54</v>
      </c>
      <c r="B14" t="s">
        <v>75</v>
      </c>
    </row>
    <row r="15" spans="1:6" x14ac:dyDescent="0.3">
      <c r="A15" s="10" t="s">
        <v>76</v>
      </c>
      <c r="B15" s="7">
        <v>6</v>
      </c>
    </row>
    <row r="16" spans="1:6" x14ac:dyDescent="0.3">
      <c r="A16" s="10" t="s">
        <v>77</v>
      </c>
      <c r="B16" s="7">
        <v>5</v>
      </c>
    </row>
    <row r="17" spans="1:2" x14ac:dyDescent="0.3">
      <c r="A17" s="10" t="s">
        <v>78</v>
      </c>
      <c r="B17" s="7">
        <v>8</v>
      </c>
    </row>
    <row r="18" spans="1:2" x14ac:dyDescent="0.3">
      <c r="A18" s="10" t="s">
        <v>79</v>
      </c>
      <c r="B18" s="7">
        <v>4</v>
      </c>
    </row>
    <row r="19" spans="1:2" x14ac:dyDescent="0.3">
      <c r="A19" s="10" t="s">
        <v>80</v>
      </c>
      <c r="B19" s="7">
        <v>6</v>
      </c>
    </row>
    <row r="20" spans="1:2" x14ac:dyDescent="0.3">
      <c r="A20" s="10" t="s">
        <v>81</v>
      </c>
      <c r="B20" s="7">
        <v>6</v>
      </c>
    </row>
    <row r="21" spans="1:2" x14ac:dyDescent="0.3">
      <c r="A21" s="10" t="s">
        <v>82</v>
      </c>
      <c r="B21" s="7">
        <v>6</v>
      </c>
    </row>
    <row r="22" spans="1:2" x14ac:dyDescent="0.3">
      <c r="A22" s="10" t="s">
        <v>83</v>
      </c>
      <c r="B22" s="7">
        <v>4</v>
      </c>
    </row>
    <row r="23" spans="1:2" x14ac:dyDescent="0.3">
      <c r="A23" s="10" t="s">
        <v>84</v>
      </c>
      <c r="B23" s="7">
        <v>4</v>
      </c>
    </row>
    <row r="24" spans="1:2" x14ac:dyDescent="0.3">
      <c r="A24" s="10" t="s">
        <v>85</v>
      </c>
      <c r="B24" s="7">
        <v>7</v>
      </c>
    </row>
    <row r="25" spans="1:2" x14ac:dyDescent="0.3">
      <c r="A25" s="10" t="s">
        <v>86</v>
      </c>
      <c r="B25" s="7">
        <v>9</v>
      </c>
    </row>
    <row r="26" spans="1:2" x14ac:dyDescent="0.3">
      <c r="A26" s="10" t="s">
        <v>87</v>
      </c>
      <c r="B26" s="7">
        <v>10</v>
      </c>
    </row>
    <row r="27" spans="1:2" x14ac:dyDescent="0.3">
      <c r="A27" s="10" t="s">
        <v>88</v>
      </c>
      <c r="B27" s="7">
        <v>11</v>
      </c>
    </row>
    <row r="28" spans="1:2" x14ac:dyDescent="0.3">
      <c r="A28" s="10" t="s">
        <v>89</v>
      </c>
      <c r="B28" s="7">
        <v>8</v>
      </c>
    </row>
    <row r="29" spans="1:2" x14ac:dyDescent="0.3">
      <c r="A29" s="10" t="s">
        <v>90</v>
      </c>
      <c r="B29" s="7">
        <v>2</v>
      </c>
    </row>
    <row r="30" spans="1:2" x14ac:dyDescent="0.3">
      <c r="A30" s="10" t="s">
        <v>91</v>
      </c>
      <c r="B30" s="7">
        <v>4</v>
      </c>
    </row>
    <row r="31" spans="1:2" x14ac:dyDescent="0.3">
      <c r="A31" s="10" t="s">
        <v>55</v>
      </c>
      <c r="B31" s="7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Narendra Yella</dc:creator>
  <cp:lastModifiedBy>Lakshmi Narendra Yella</cp:lastModifiedBy>
  <dcterms:created xsi:type="dcterms:W3CDTF">2025-08-24T09:23:00Z</dcterms:created>
  <dcterms:modified xsi:type="dcterms:W3CDTF">2025-09-06T12:34:39Z</dcterms:modified>
</cp:coreProperties>
</file>